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LEZUZA\DESCRIPCIÓN INSTALACIONES\INVENTARIO\"/>
    </mc:Choice>
  </mc:AlternateContent>
  <xr:revisionPtr revIDLastSave="0" documentId="13_ncr:1_{2743B60C-CA17-49AB-830F-60827770E4EF}" xr6:coauthVersionLast="47" xr6:coauthVersionMax="47" xr10:uidLastSave="{00000000-0000-0000-0000-000000000000}"/>
  <bookViews>
    <workbookView xWindow="28680" yWindow="-15" windowWidth="29040" windowHeight="15720" tabRatio="822" xr2:uid="{00000000-000D-0000-FFFF-FFFF00000000}"/>
  </bookViews>
  <sheets>
    <sheet name="63LZ_EDAR" sheetId="3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'63LZ_EDAR'!$A$5:$K$141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_xlnm.Print_Area" localSheetId="0">'63LZ_EDAR'!$A$1:$K$142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  <definedName name="_xlnm.Print_Titles" localSheetId="0">'63LZ_EDAR'!$1:$5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7" i="38" l="1"/>
  <c r="J116" i="38"/>
  <c r="J43" i="38" l="1"/>
  <c r="J115" i="38"/>
  <c r="J20" i="38" l="1"/>
  <c r="J16" i="38"/>
  <c r="J26" i="38" l="1"/>
  <c r="J110" i="38" l="1"/>
  <c r="J84" i="38"/>
  <c r="J80" i="38"/>
  <c r="J72" i="38"/>
  <c r="J73" i="38"/>
  <c r="J71" i="38"/>
  <c r="J68" i="38" l="1"/>
  <c r="J69" i="38"/>
  <c r="J77" i="38" l="1"/>
  <c r="J58" i="38"/>
  <c r="J61" i="38"/>
  <c r="J55" i="38" l="1"/>
  <c r="J47" i="38"/>
  <c r="J50" i="38"/>
  <c r="J9" i="38"/>
  <c r="J8" i="38"/>
  <c r="J7" i="38"/>
  <c r="J12" i="38"/>
  <c r="J28" i="38" l="1"/>
  <c r="J41" i="38"/>
</calcChain>
</file>

<file path=xl/sharedStrings.xml><?xml version="1.0" encoding="utf-8"?>
<sst xmlns="http://schemas.openxmlformats.org/spreadsheetml/2006/main" count="966" uniqueCount="304">
  <si>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</si>
  <si>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</si>
  <si>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</si>
  <si>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</si>
  <si>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</si>
  <si>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</si>
  <si>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</si>
  <si>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</si>
  <si>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</si>
  <si>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</si>
  <si>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</si>
  <si>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Edificios</t>
  </si>
  <si>
    <t>Barandillas</t>
  </si>
  <si>
    <t>Trámex</t>
  </si>
  <si>
    <t>Calderería</t>
  </si>
  <si>
    <t>Cerramiento Perimetral</t>
  </si>
  <si>
    <t>Viales</t>
  </si>
  <si>
    <t>Bordillos y aceras</t>
  </si>
  <si>
    <t>Jardinería</t>
  </si>
  <si>
    <t>ESTADO</t>
  </si>
  <si>
    <t>INSTRUMENTACIÓN</t>
  </si>
  <si>
    <t>INSTALACIÓN ELÉCTRICA</t>
  </si>
  <si>
    <t>OTROS</t>
  </si>
  <si>
    <t>BOMBA SUMERGIBLE</t>
  </si>
  <si>
    <t>ACELERADOR DE FLUJO</t>
  </si>
  <si>
    <t>ROTOR</t>
  </si>
  <si>
    <t>CENTRÍFUGA</t>
  </si>
  <si>
    <t>TORNILLO TRANSPORTADOR</t>
  </si>
  <si>
    <t>BOMBA TORNILLO</t>
  </si>
  <si>
    <t>INSTALACIONES</t>
  </si>
  <si>
    <t>ESTADO CONSERVACIÓN</t>
  </si>
  <si>
    <t>Transformador</t>
  </si>
  <si>
    <t>CGBT</t>
  </si>
  <si>
    <t>Batería condensadores</t>
  </si>
  <si>
    <t>INSTALACIONES ELÉCTRICAS Y AUTOMATIZACIÓN</t>
  </si>
  <si>
    <t>PLC</t>
  </si>
  <si>
    <t>ORDENADOR</t>
  </si>
  <si>
    <t>Cableado y canalizaciones</t>
  </si>
  <si>
    <t>EQUIPAMIENTO ELECTROMECÁNICO</t>
  </si>
  <si>
    <t>DOSIFICACIÓN REACTIVOS</t>
  </si>
  <si>
    <t>CCMs (incluso arranque motores)</t>
  </si>
  <si>
    <t>Red de puesta a tierra</t>
  </si>
  <si>
    <t>Sinoptico</t>
  </si>
  <si>
    <t>Contenedor metalico fango</t>
  </si>
  <si>
    <t>Compuerta mural salida biologico a decantador 1</t>
  </si>
  <si>
    <t>Boyas de nivel arq. Flotantes 1</t>
  </si>
  <si>
    <t>Boyas de nivel arq. Flotantes 2</t>
  </si>
  <si>
    <t>SCADA (software y programacion)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</si>
  <si>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</si>
  <si>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</si>
  <si>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</si>
  <si>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</si>
  <si>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</si>
  <si>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</si>
  <si>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</si>
  <si>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</si>
  <si>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</si>
  <si>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</si>
  <si>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</si>
  <si>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ARRANQUE DIRECTO</t>
  </si>
  <si>
    <t>------</t>
  </si>
  <si>
    <t>TIMSA</t>
  </si>
  <si>
    <t>CARACTERÍSTICAS TÉCNICAS</t>
  </si>
  <si>
    <t>INVENTARIO</t>
  </si>
  <si>
    <t>FECHA ACTUALIZACIÓN INVENTARIO</t>
  </si>
  <si>
    <t>LEZUZA</t>
  </si>
  <si>
    <t>JAGUAR</t>
  </si>
  <si>
    <t>TA-50</t>
  </si>
  <si>
    <t>Acelerador de corriente</t>
  </si>
  <si>
    <t>SULZER</t>
  </si>
  <si>
    <t>Bomba de grasas</t>
  </si>
  <si>
    <t>Motor: NORD
Reductor: NORD DRIVESYSTEMS
Bomba: SEEPEX</t>
  </si>
  <si>
    <t>Soplante de grasas Huber</t>
  </si>
  <si>
    <t>GARDNER DENVER</t>
  </si>
  <si>
    <t>Tornillo de arenas horizontal</t>
  </si>
  <si>
    <t>BF40Z-74W/DPE08XA4/C2-SP</t>
  </si>
  <si>
    <t>MotoReductor: BAUER</t>
  </si>
  <si>
    <t>Rototamiz</t>
  </si>
  <si>
    <t>HUBER</t>
  </si>
  <si>
    <t>RPPS</t>
  </si>
  <si>
    <t>Compactador</t>
  </si>
  <si>
    <t>Tornillo de arenas Inclinado</t>
  </si>
  <si>
    <t>ABB</t>
  </si>
  <si>
    <t>Aireador Orbal 1</t>
  </si>
  <si>
    <t>ACUINGE</t>
  </si>
  <si>
    <t>Bomba de agua Bruta nº1</t>
  </si>
  <si>
    <t>Bomba de agua Bruta nº2</t>
  </si>
  <si>
    <t>Bomba de agua Bruta nº3</t>
  </si>
  <si>
    <t>Valvula antiretorno Bola Bomba AB 1</t>
  </si>
  <si>
    <t>BELGICAST</t>
  </si>
  <si>
    <t>-----</t>
  </si>
  <si>
    <t>Carrete de desmontaje Bomba AB 1</t>
  </si>
  <si>
    <t>VICAN</t>
  </si>
  <si>
    <t>Valvula de compuerta Bomba AB 1</t>
  </si>
  <si>
    <t>Valvula antiretorno Bola Bomba AB 2</t>
  </si>
  <si>
    <t>Carrete de desmontaje Bomba AB 2</t>
  </si>
  <si>
    <t>Valvula de compuerta Bomba AB 2</t>
  </si>
  <si>
    <t>Valvula antiretorno Bola Bomba AB 3</t>
  </si>
  <si>
    <t>Carrete de desmontaje Bomba AB 3</t>
  </si>
  <si>
    <t>Valvula de compuerta Bomba AB 3</t>
  </si>
  <si>
    <t>Polipasto Manual Acelerador de corriente</t>
  </si>
  <si>
    <t>VICINAY</t>
  </si>
  <si>
    <t>C.10.6.N.2/1</t>
  </si>
  <si>
    <t>Polipasto cuchara Bivalva (Motor elevación)</t>
  </si>
  <si>
    <t>Polipasto cuchara Bivalva (Motor traslación)</t>
  </si>
  <si>
    <t>Cuchara Bivalva</t>
  </si>
  <si>
    <t>CREDEBLUG</t>
  </si>
  <si>
    <t>BLUG C2AE-100</t>
  </si>
  <si>
    <t>Reja de gruesos fija</t>
  </si>
  <si>
    <t>TECMONCADE</t>
  </si>
  <si>
    <t>Valvula de compuerta 1 entrada Qm Biológico</t>
  </si>
  <si>
    <t>Carrete de desmontaje Qm Biológico</t>
  </si>
  <si>
    <t>Valvula de compuerta 2 entrada Qm Biológico</t>
  </si>
  <si>
    <t>Puente Decantador 2º</t>
  </si>
  <si>
    <t>Carrete de desmontaje Qm Salida</t>
  </si>
  <si>
    <t>Valvula de compuerta 2 Qm Salida</t>
  </si>
  <si>
    <t>Valvula de compuerta 1 Qm Salida</t>
  </si>
  <si>
    <t>INFINITY DN-150</t>
  </si>
  <si>
    <t>DN-150</t>
  </si>
  <si>
    <t>Bomba de Recirculación externa nº1</t>
  </si>
  <si>
    <t>Bomba de Recirculación externa nº2</t>
  </si>
  <si>
    <t>Valvula antiretorno Bola Bomba Recirc 1</t>
  </si>
  <si>
    <t>Valvula de compuerta Bomba Recirc 1</t>
  </si>
  <si>
    <t>INFINITY DN-100</t>
  </si>
  <si>
    <t>DN-100</t>
  </si>
  <si>
    <t>Valvula antiretorno Bola Bomba Recirc 2</t>
  </si>
  <si>
    <t>Valvula de compuerta Bomba Recirc 2</t>
  </si>
  <si>
    <t>Carrete de desmontaje Qm Recirculación</t>
  </si>
  <si>
    <t>Valvula de compuerta Comunicación Recirc. Y Purga</t>
  </si>
  <si>
    <t>INFINITY DN-65</t>
  </si>
  <si>
    <t>Bomba de Purga</t>
  </si>
  <si>
    <t>Valvula antiretorno Bola Bomba Purga</t>
  </si>
  <si>
    <t>Valvula de compuerta Bomba Purga</t>
  </si>
  <si>
    <t>AS0630.160-S13/4</t>
  </si>
  <si>
    <t>DN-65</t>
  </si>
  <si>
    <t>Bomba de flotantes nº1</t>
  </si>
  <si>
    <t>Carrete de desmontaje Qm excesos</t>
  </si>
  <si>
    <t>Valvula antiretorno Bola Bomba Flotantes 1</t>
  </si>
  <si>
    <t>Valvula de compuerta Bomba Flotantes 1</t>
  </si>
  <si>
    <t>Bomba de flotantes nº2</t>
  </si>
  <si>
    <t>Valvula antiretorno Bola Bomba Flotantes 2</t>
  </si>
  <si>
    <t>Valvula de compuerta Bomba Flotantes 2</t>
  </si>
  <si>
    <t>Espesador de Fangos por Gravedad</t>
  </si>
  <si>
    <t>BUPOLSA</t>
  </si>
  <si>
    <t>Valvula de compuerta salida Espesador</t>
  </si>
  <si>
    <t>BAKIO DN-80</t>
  </si>
  <si>
    <t>Valvula de compuerta vaciado Espesador</t>
  </si>
  <si>
    <t>Bomba de Fango esp a Deshidratación 1</t>
  </si>
  <si>
    <t>Bomba de Fango esp a Deshidratación 2</t>
  </si>
  <si>
    <t xml:space="preserve">Valvula de compuerta Entrada B. Fango Esp. 1 </t>
  </si>
  <si>
    <t xml:space="preserve">Valvula de compuerta Salida B. Fango Esp. 1 </t>
  </si>
  <si>
    <t>BAKIO DN-50</t>
  </si>
  <si>
    <t xml:space="preserve">Valvula de compuerta Entrada B. Fango Esp. 2 </t>
  </si>
  <si>
    <t>Valvula de compuerta Salida B. Fango Esp. 2</t>
  </si>
  <si>
    <t>Carrete de desmontaje Qm Fango a Deshidratación</t>
  </si>
  <si>
    <t>DN-50</t>
  </si>
  <si>
    <t>Bomba Dosif. Cloruro Férrico 1</t>
  </si>
  <si>
    <t>Motor: GAMAR
Disif- Pulso: TIMSA</t>
  </si>
  <si>
    <t>Bomba Dosif. Cloruro Férrico 2</t>
  </si>
  <si>
    <t>XS 63 B4 - 1697
TM02064CPPAT000</t>
  </si>
  <si>
    <t>Motor: SACEMI - GAMAR
Disif- Pulso: TIMSA</t>
  </si>
  <si>
    <t>XS 63 \B4AA1697
TM02064CPPAT000</t>
  </si>
  <si>
    <t>Bomba de Agua de Servicio 1 (Grupo Presión)</t>
  </si>
  <si>
    <t>IDEAL</t>
  </si>
  <si>
    <t>007497-17</t>
  </si>
  <si>
    <t>Bomba de Agua de Servicio 2 (Grupo Presión)</t>
  </si>
  <si>
    <t>Calderín (Grupo Presión)</t>
  </si>
  <si>
    <t>IBAIONDO</t>
  </si>
  <si>
    <t>300 AMR-B160</t>
  </si>
  <si>
    <t>Agitador Preparacion POLI</t>
  </si>
  <si>
    <t>Depósito Preparacion POLI</t>
  </si>
  <si>
    <t>EDT-1000</t>
  </si>
  <si>
    <t>Motor: AEG
Agitador: TIMSA</t>
  </si>
  <si>
    <t>Bomba Dosif. POLI 1</t>
  </si>
  <si>
    <t>Motor: SACEMI-GAMAR
Disif- Pulso: TIMSA</t>
  </si>
  <si>
    <t>XS 71 B4AA - 1696
TM06138APACT000</t>
  </si>
  <si>
    <t>Bomba Dosif. POLI 2</t>
  </si>
  <si>
    <t>Centrifuga Deshidratadora</t>
  </si>
  <si>
    <t xml:space="preserve">
Motor acc. Tambor: 15
Motor acc. Sin fin: 5,5
</t>
  </si>
  <si>
    <t>Polipasto Manual Deshidratación</t>
  </si>
  <si>
    <t>PAK</t>
  </si>
  <si>
    <t>Tornillo transportador fango deshidratado</t>
  </si>
  <si>
    <t>Ventilador sala CCM</t>
  </si>
  <si>
    <t>SODECA</t>
  </si>
  <si>
    <t>HC-25-2T/H</t>
  </si>
  <si>
    <t>Contenedor metalico Predesbaste</t>
  </si>
  <si>
    <t>Contenedor Pastico Pretramiento 1</t>
  </si>
  <si>
    <t>Contenedor Pastico Pretramiento 2</t>
  </si>
  <si>
    <t>Caudalimetro de entrada a Pretratamiento</t>
  </si>
  <si>
    <t>Caudalimetro de entrada a biológico</t>
  </si>
  <si>
    <t>Caudalimetro de Recirculación a biológico</t>
  </si>
  <si>
    <t>Caudalimetro de Purga, excesos y flotantes</t>
  </si>
  <si>
    <t>Caudalimetro de Fangos a deshidratación</t>
  </si>
  <si>
    <t>Caudalimetro de Agua Tratada</t>
  </si>
  <si>
    <t>Caudalimetro: BE1-5,3103-DN150
Transmisor:FEV121150V1S0S1B1A1A2A2A1A1.M3.V3.CWA/SPX
Cabezal:</t>
  </si>
  <si>
    <t>Caudalimetro: BE2-5,3103-DN065
Transmisor:FEV121065V1S0S1B1A1A2A2A1A1.M3.V3.CWA/SPX
Cabezal:</t>
  </si>
  <si>
    <t>Caudalimetro: BE2-5,3103-DN050
Transmisor:FEV121050V1S0S1B1A1A2A2A1A1.M3.V3.CWA/SPX
Cabezal:</t>
  </si>
  <si>
    <t>Sensor: 8012/170
Sonda: 9408/.7.20/STD
Cabezal: AX48,0/.1.0.0.0.5.0/STD</t>
  </si>
  <si>
    <t>Medidor de oxígeno reactor</t>
  </si>
  <si>
    <t>PONDUS (Partner ABB)</t>
  </si>
  <si>
    <t>Medidor de nivel Bombeo agua bruta</t>
  </si>
  <si>
    <t>Boyas de nivel arq. Bombeo de agua bruta</t>
  </si>
  <si>
    <t>ECOLOGIS</t>
  </si>
  <si>
    <t>MRC</t>
  </si>
  <si>
    <t>Boyas de nivel arq. Bombeo de recirculación</t>
  </si>
  <si>
    <t>Boyas de nivel arq. Salida (Agua de servicio)</t>
  </si>
  <si>
    <t>LAMT</t>
  </si>
  <si>
    <t>MASING</t>
  </si>
  <si>
    <t>MasingFilt 15-2/2/IN</t>
  </si>
  <si>
    <t xml:space="preserve">Envolvente: SCHNEIDER ELECTRIC
Interruptores magnetotérmicos: SCHNEIDER ELECTRIC
Interruptores diferenciales: SCHNEIDER ELECTRIC
Guardamotores: SCHNEIDER ELECTRIC
Limitadores de Par: EMOTRON EL-FI M20
Relés diferenciales: ABB
Contactores: SCHNEIDER ELECTRIC
Pulsatería: ABB
Analizadores de red: SCHNEIDER ELECTRIC
Variadores de frecuencia: ABB
</t>
  </si>
  <si>
    <t>170407-01</t>
  </si>
  <si>
    <t>Carrete de desmontaje Qm Agua Bruta</t>
  </si>
  <si>
    <t>Equipo Pretratamiento Compacto</t>
  </si>
  <si>
    <t>Motor Rasqueta de grasas</t>
  </si>
  <si>
    <t>Desarenador</t>
  </si>
  <si>
    <t>Cuadro electrico HUBER con PLC</t>
  </si>
  <si>
    <t>Medidor de nivel Depósito de POLI</t>
  </si>
  <si>
    <t>FILSA</t>
  </si>
  <si>
    <t>L-27 DS; ref: 2401-5</t>
  </si>
  <si>
    <t>Motor: AMN71ZBA4
Agitador: HAT-03 03 R 25/13,6</t>
  </si>
  <si>
    <t>DN-100; PN16</t>
  </si>
  <si>
    <t>DN-100; PN10</t>
  </si>
  <si>
    <t>INFINITY DN-100; PN16</t>
  </si>
  <si>
    <t>90LP/4TF
01F-90LP/4 TF
BN 5-6L</t>
  </si>
  <si>
    <t>34511184 25595507
202132768-100
344397</t>
  </si>
  <si>
    <t>BS06-74V/DSE04LA4/C2-SP</t>
  </si>
  <si>
    <t>27043456-3 A/188T7736</t>
  </si>
  <si>
    <t>ROTOMAT Ro9
6770x1495x4053</t>
  </si>
  <si>
    <t>S-100934257</t>
  </si>
  <si>
    <t>BF40-74W/DPE09XA4/C2-SP</t>
  </si>
  <si>
    <t>27077797-1 A/188T4928</t>
  </si>
  <si>
    <t>27079589-2 A/188T4948</t>
  </si>
  <si>
    <t>V-DTN 16 (04)</t>
  </si>
  <si>
    <t>5800x1495x1000</t>
  </si>
  <si>
    <t>17-076329
NF-13586 - 48A07653H</t>
  </si>
  <si>
    <t>17-076329
NF-13587 - 48A07654H</t>
  </si>
  <si>
    <t>CM300</t>
  </si>
  <si>
    <t>SB 1621 A14/4-33.42 N380</t>
  </si>
  <si>
    <t>VIPV 10-30 T</t>
  </si>
  <si>
    <t>Motor: 17040143
Agitador: 32395</t>
  </si>
  <si>
    <r>
      <t>17 079669
NF-13583 -</t>
    </r>
    <r>
      <rPr>
        <sz val="9"/>
        <color rgb="FFFF0000"/>
        <rFont val="Verdana"/>
        <family val="2"/>
      </rPr>
      <t xml:space="preserve"> no se ve</t>
    </r>
  </si>
  <si>
    <r>
      <t xml:space="preserve">17 079213
NF-13582 - </t>
    </r>
    <r>
      <rPr>
        <sz val="9"/>
        <color rgb="FFFF0000"/>
        <rFont val="Verdana"/>
        <family val="2"/>
      </rPr>
      <t>no se ve</t>
    </r>
  </si>
  <si>
    <t>falta</t>
  </si>
  <si>
    <t>34m³</t>
  </si>
  <si>
    <r>
      <rPr>
        <sz val="9"/>
        <color rgb="FFFF0000"/>
        <rFont val="Verdana"/>
        <family val="2"/>
      </rPr>
      <t>ACUINGE</t>
    </r>
    <r>
      <rPr>
        <sz val="9"/>
        <rFont val="Verdana"/>
        <family val="2"/>
      </rPr>
      <t xml:space="preserve">
Motor: TECHTOP
Reductor: MARTINENA</t>
    </r>
  </si>
  <si>
    <r>
      <rPr>
        <sz val="9"/>
        <color rgb="FFFF0000"/>
        <rFont val="Verdana"/>
        <family val="2"/>
      </rPr>
      <t>D2LL C30 C HP</t>
    </r>
    <r>
      <rPr>
        <sz val="9"/>
        <rFont val="Verdana"/>
        <family val="2"/>
      </rPr>
      <t xml:space="preserve">
Motor: MS 90L1-4 B5
Reductor: PMP 90 F1 M1 D-40</t>
    </r>
  </si>
  <si>
    <r>
      <rPr>
        <sz val="9"/>
        <color rgb="FFFF0000"/>
        <rFont val="Verdana"/>
        <family val="2"/>
      </rPr>
      <t>TT-330</t>
    </r>
    <r>
      <rPr>
        <sz val="9"/>
        <rFont val="Verdana"/>
        <family val="2"/>
      </rPr>
      <t xml:space="preserve">
Motor: 1611-142 2140
Reductor: 1715614</t>
    </r>
  </si>
  <si>
    <t>Caudalimetro: D7CB57
Transmisor: 3K220000438230
Cabezal:</t>
  </si>
  <si>
    <r>
      <rPr>
        <sz val="9"/>
        <color rgb="FFFF0000"/>
        <rFont val="Verdana"/>
        <family val="2"/>
      </rPr>
      <t>Caudalimetro: BE1-5,3103-DN200</t>
    </r>
    <r>
      <rPr>
        <sz val="9"/>
        <rFont val="Verdana"/>
        <family val="2"/>
      </rPr>
      <t xml:space="preserve">
Transmisor:FEV121200V1S0S1B1A1A2A2A1A1.M3.V3.CWA/SPX
Cabezal:</t>
    </r>
  </si>
  <si>
    <r>
      <rPr>
        <sz val="9"/>
        <color rgb="FFFF0000"/>
        <rFont val="Verdana"/>
        <family val="2"/>
      </rPr>
      <t>Caudalimetro: D7FA14</t>
    </r>
    <r>
      <rPr>
        <sz val="9"/>
        <rFont val="Verdana"/>
        <family val="2"/>
      </rPr>
      <t xml:space="preserve">
Transmisor: 2K220000438236
Cabezal:</t>
    </r>
  </si>
  <si>
    <t>Caudalimetro: BE1-5,3103-DN100
Transmisor:FEV121100V1S0S1B1A1A2A2A1A1.M3.V3.CWA/SPX
Cabezal:</t>
  </si>
  <si>
    <r>
      <rPr>
        <sz val="9"/>
        <color rgb="FFFF0000"/>
        <rFont val="Verdana"/>
        <family val="2"/>
      </rPr>
      <t>Caudalimetro: D6LH33</t>
    </r>
    <r>
      <rPr>
        <sz val="9"/>
        <rFont val="Verdana"/>
        <family val="2"/>
      </rPr>
      <t xml:space="preserve">
Transmisor: 3K220000438233
Cabezal:</t>
    </r>
  </si>
  <si>
    <t>Caudalimetro: D7BC43
Transmisor: 3K220000438234
Cabezal:</t>
  </si>
  <si>
    <t>Caudalimetro: D7AP22
Transmisor: 3K220000438235
Cabezal:</t>
  </si>
  <si>
    <t>Caudalimetro: D7BF11
Transmisor: 3K220000438232
Cabezal:</t>
  </si>
  <si>
    <t>LT300-RS-3020-10</t>
  </si>
  <si>
    <t>SAI</t>
  </si>
  <si>
    <t>SCHNEIDER ELECTRIC</t>
  </si>
  <si>
    <t>SRVS1KI</t>
  </si>
  <si>
    <t>9S1943A92364</t>
  </si>
  <si>
    <t>SIEMENS - SIMATIC</t>
  </si>
  <si>
    <t>ACUINGE
Motor: TECHTOP
Reductor: ------</t>
  </si>
  <si>
    <t xml:space="preserve">Rasquetas Radiales
Motor: MS 632-4 B14
</t>
  </si>
  <si>
    <t xml:space="preserve">
Motor: 1703-064 0666
</t>
  </si>
  <si>
    <t>Fuente Alimentacion: XXXXXXXX
CPU: CPU 1510SP-1 PN (GES7510-1DJ01-0AB0)
DI: 6 bloques 16 DI (16x24VCD) (6ES7131-6BH00-0BA0)
DI: 1 bloque 8 DI (8x24VCD) (6ES7131-6BF00-0BA0)
DO: 2 bloque 16 DO (16x24VCD/0,5A) (6ES7132-6BH00-0BA0)
AI: 1 bloque 8 AI (8xI 2-/4 wire) (6ES7134-6GF00-0AA1)
AO: 2 bloques 4 AO (4xU/I) (6ES7135-6HD00-0BA1)</t>
  </si>
  <si>
    <t>20 CV-19E
Motor: SK 160LP/4 TF RD SH
Reductor: IEC160-160LP/4
VF: ACQ580-01-033A-4 (15kW; 32A)</t>
  </si>
  <si>
    <t>INIMA
Motor: NORD
Reductor: NORD DRIVESYSTEMS
VF: ABB</t>
  </si>
  <si>
    <t>BWE3010
202132023-100 26565180
26609440
41741A0937</t>
  </si>
  <si>
    <t>ANDRITZ
Motor acc. Tambor: WEG
VF Tambor: VACON
Motor acc. Sin fin: WEG
Reductor: SUMITOMO
VF Tornillo: VACON</t>
  </si>
  <si>
    <t>D2LL C30 C HP
Motor acc. Tambor: W22
VF Tambor: NXP00315A5H1SSVA1AFB400C2
Motor acc. Sin fin: W22
Reductor: cyclo
VF Tornillo:  NXP00125A5H1SSVA1AFB400C2</t>
  </si>
  <si>
    <t xml:space="preserve">132943474 
VF Tambor: 14800658
VF Tornillo: 14801835
</t>
  </si>
  <si>
    <t>Motor: WEG
Reductor: NORD DRIVESYSTEMS
Bomba: MONO
VF: ABB</t>
  </si>
  <si>
    <t>1037349035
202154166-400
C919486/05
VF: 41740A0389</t>
  </si>
  <si>
    <r>
      <t xml:space="preserve">90L-04
SK 172.1F IEC90
C1XK
VF: ACQ580-01-09A4-4; </t>
    </r>
    <r>
      <rPr>
        <sz val="9"/>
        <color rgb="FFFF0000"/>
        <rFont val="Verdana"/>
        <family val="2"/>
      </rPr>
      <t>(4kW; 9,4A)</t>
    </r>
  </si>
  <si>
    <t>1037349034
202166550-1400
C919486/06
VF: 41740A0396</t>
  </si>
  <si>
    <t>SULZER
VF: ABB</t>
  </si>
  <si>
    <r>
      <t xml:space="preserve">XFP80C-CB1.1-PE13/6
VF: ACQ580-01-03A3-4 </t>
    </r>
    <r>
      <rPr>
        <sz val="9"/>
        <color rgb="FFFF0000"/>
        <rFont val="Verdana"/>
        <family val="2"/>
      </rPr>
      <t>(1,1kW; 3,3A)</t>
    </r>
  </si>
  <si>
    <t>XFP80C-CB1.2-PE13/6
VF: ACQ580-01-03A3-4 (1,1 kW; 3,3 A)</t>
  </si>
  <si>
    <r>
      <rPr>
        <sz val="9"/>
        <color rgb="FFFF0000"/>
        <rFont val="Verdana"/>
        <family val="2"/>
      </rPr>
      <t>xxxxxxxxxxxxxxx</t>
    </r>
    <r>
      <rPr>
        <sz val="9"/>
        <rFont val="Verdana"/>
        <family val="2"/>
      </rPr>
      <t xml:space="preserve">
VF: 41717A0164</t>
    </r>
  </si>
  <si>
    <r>
      <rPr>
        <sz val="9"/>
        <color rgb="FFFF0000"/>
        <rFont val="Verdana"/>
        <family val="2"/>
      </rPr>
      <t>xxxxxxxxxxxxxxx</t>
    </r>
    <r>
      <rPr>
        <sz val="9"/>
        <rFont val="Verdana"/>
        <family val="2"/>
      </rPr>
      <t xml:space="preserve">
VF: 41717A0165</t>
    </r>
  </si>
  <si>
    <r>
      <t xml:space="preserve">XFP80C-CB1.1-PE13/6-C-50EX
VF: ACQ580-01-03A3-4 </t>
    </r>
    <r>
      <rPr>
        <sz val="9"/>
        <color rgb="FFFF0000"/>
        <rFont val="Verdana"/>
        <family val="2"/>
      </rPr>
      <t>(1,1kW; 3,3A)</t>
    </r>
  </si>
  <si>
    <t>Sn0050255
VF: 41717A0168</t>
  </si>
  <si>
    <t>Sn0050254
VF: 41749A0930</t>
  </si>
  <si>
    <t>Sn0050253
VF: 41717A0170</t>
  </si>
  <si>
    <t>HP
Procesador: AMD
SO: Windows
Pantalla: HP</t>
  </si>
  <si>
    <t>Procesador: A10-9700 RADEON R7, 10 COMPUTE CORES 4C+6G 3,5 GHz
SO: Windows 10 Home 64 bits;
Pantalla: HIIKTW2BDEHPHN</t>
  </si>
  <si>
    <t>TD SYSTEMS</t>
  </si>
  <si>
    <t>K55DLM8U</t>
  </si>
  <si>
    <t>Escaleras de pie en sala deshidratación</t>
  </si>
  <si>
    <t>Escaleras de doble tramo</t>
  </si>
  <si>
    <t>PCI</t>
  </si>
  <si>
    <t>Extintor polvo ABC 6kg Edif. De control</t>
  </si>
  <si>
    <t>Extintor CO2 5 kg sala electricas</t>
  </si>
  <si>
    <t>Centralita de alarma contraincendio</t>
  </si>
  <si>
    <t>Honeywell lefe safety</t>
  </si>
  <si>
    <t>VSN2-LT</t>
  </si>
  <si>
    <t>Pulsador de alarma contraoncendios Edif Control</t>
  </si>
  <si>
    <t>MOBILIARIO</t>
  </si>
  <si>
    <t>Mesa de oficina en "L" con cajonera</t>
  </si>
  <si>
    <t>Silla de oficina con Ruedas</t>
  </si>
  <si>
    <t>Sillón de polipel marrón</t>
  </si>
  <si>
    <t>SIEMENS</t>
  </si>
  <si>
    <t>S7-1500</t>
  </si>
  <si>
    <t>2-4-086-CPR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</si>
</sst>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0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sz val="12"/>
      <name val="Verdana"/>
      <family val="2"/>
    </font>
    <font>
      <b/>
      <sz val="18"/>
      <name val="Verdana"/>
      <family val="2"/>
    </font>
    <font>
      <sz val="9"/>
      <color rgb="FFFF0000"/>
      <name val="Verdana"/>
      <family val="2"/>
    </font>
  </fonts>
  <fills count="15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80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9" xfId="310" applyFont="1" applyFill="1" applyBorder="1" applyAlignment="1">
      <alignment vertical="center" wrapText="1"/>
    </xf>
    <xf numFmtId="0" fontId="14" fillId="8" borderId="7" xfId="310" applyFont="1" applyFill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0" xfId="310" applyFont="1" applyAlignment="1">
      <alignment horizontal="center" vertical="center" wrapText="1"/>
    </xf>
    <xf numFmtId="0" fontId="13" fillId="0" borderId="11" xfId="310" applyFont="1" applyBorder="1" applyAlignment="1">
      <alignment vertical="center" wrapText="1"/>
    </xf>
    <xf numFmtId="0" fontId="13" fillId="0" borderId="12" xfId="31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310" applyFont="1" applyBorder="1" applyAlignment="1">
      <alignment vertical="center" wrapText="1"/>
    </xf>
    <xf numFmtId="0" fontId="13" fillId="0" borderId="13" xfId="31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3" fontId="13" fillId="0" borderId="0" xfId="310" applyNumberFormat="1" applyFont="1"/>
    <xf numFmtId="3" fontId="13" fillId="0" borderId="0" xfId="310" applyNumberFormat="1" applyFont="1" applyAlignment="1">
      <alignment wrapText="1"/>
    </xf>
    <xf numFmtId="0" fontId="16" fillId="12" borderId="2" xfId="0" applyFont="1" applyFill="1" applyBorder="1" applyAlignment="1">
      <alignment horizontal="center" vertical="center" wrapText="1"/>
    </xf>
    <xf numFmtId="3" fontId="14" fillId="12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3" fillId="0" borderId="5" xfId="310" applyFont="1" applyBorder="1" applyAlignment="1">
      <alignment vertical="center" wrapText="1"/>
    </xf>
    <xf numFmtId="2" fontId="17" fillId="0" borderId="5" xfId="310" applyNumberFormat="1" applyFont="1" applyBorder="1" applyAlignment="1">
      <alignment horizontal="center" vertical="center" wrapText="1"/>
    </xf>
    <xf numFmtId="0" fontId="17" fillId="0" borderId="5" xfId="310" applyFont="1" applyBorder="1" applyAlignment="1">
      <alignment horizontal="center" vertical="center" wrapText="1"/>
    </xf>
    <xf numFmtId="0" fontId="13" fillId="0" borderId="11" xfId="310" applyFont="1" applyBorder="1" applyAlignment="1">
      <alignment horizontal="center" vertical="center" wrapText="1"/>
    </xf>
    <xf numFmtId="0" fontId="13" fillId="0" borderId="5" xfId="310" applyFont="1" applyBorder="1" applyAlignment="1">
      <alignment horizontal="center" vertical="center" wrapText="1"/>
    </xf>
    <xf numFmtId="0" fontId="14" fillId="7" borderId="19" xfId="310" applyFont="1" applyFill="1" applyBorder="1" applyAlignment="1">
      <alignment horizontal="center" vertical="center" wrapText="1"/>
    </xf>
    <xf numFmtId="0" fontId="14" fillId="13" borderId="19" xfId="310" applyFont="1" applyFill="1" applyBorder="1" applyAlignment="1">
      <alignment horizontal="center" vertical="center" wrapText="1"/>
    </xf>
    <xf numFmtId="0" fontId="13" fillId="0" borderId="6" xfId="310" applyFont="1" applyBorder="1" applyAlignment="1">
      <alignment vertical="center" wrapText="1"/>
    </xf>
    <xf numFmtId="0" fontId="13" fillId="0" borderId="6" xfId="310" applyFont="1" applyBorder="1" applyAlignment="1">
      <alignment horizontal="center" vertical="center" wrapText="1"/>
    </xf>
    <xf numFmtId="0" fontId="14" fillId="7" borderId="21" xfId="310" applyFont="1" applyFill="1" applyBorder="1" applyAlignment="1">
      <alignment horizontal="center" vertical="center" wrapText="1"/>
    </xf>
    <xf numFmtId="0" fontId="14" fillId="13" borderId="21" xfId="31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9" borderId="23" xfId="0" applyFont="1" applyFill="1" applyBorder="1" applyAlignment="1">
      <alignment horizontal="center" vertical="center" wrapText="1"/>
    </xf>
    <xf numFmtId="0" fontId="14" fillId="9" borderId="24" xfId="31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4" fillId="8" borderId="9" xfId="310" applyFont="1" applyFill="1" applyBorder="1" applyAlignment="1">
      <alignment horizontal="center" vertical="center" wrapText="1"/>
    </xf>
    <xf numFmtId="0" fontId="14" fillId="8" borderId="7" xfId="310" applyFont="1" applyFill="1" applyBorder="1" applyAlignment="1">
      <alignment horizontal="center" vertical="center" wrapText="1"/>
    </xf>
    <xf numFmtId="0" fontId="13" fillId="0" borderId="10" xfId="310" applyFont="1" applyBorder="1" applyAlignment="1">
      <alignment horizontal="center" vertical="center" wrapText="1"/>
    </xf>
    <xf numFmtId="3" fontId="13" fillId="0" borderId="0" xfId="310" applyNumberFormat="1" applyFont="1" applyAlignment="1">
      <alignment horizontal="center" vertical="center" wrapText="1"/>
    </xf>
    <xf numFmtId="0" fontId="14" fillId="8" borderId="25" xfId="310" applyFont="1" applyFill="1" applyBorder="1" applyAlignment="1">
      <alignment horizontal="center" vertical="center" wrapText="1"/>
    </xf>
    <xf numFmtId="0" fontId="13" fillId="0" borderId="27" xfId="310" applyFont="1" applyBorder="1" applyAlignment="1">
      <alignment horizontal="center" vertical="center" wrapText="1"/>
    </xf>
    <xf numFmtId="14" fontId="14" fillId="12" borderId="2" xfId="0" applyNumberFormat="1" applyFont="1" applyFill="1" applyBorder="1" applyAlignment="1">
      <alignment horizontal="center" vertical="center" wrapText="1"/>
    </xf>
    <xf numFmtId="2" fontId="14" fillId="8" borderId="7" xfId="310" applyNumberFormat="1" applyFont="1" applyFill="1" applyBorder="1" applyAlignment="1">
      <alignment vertical="center" wrapText="1"/>
    </xf>
    <xf numFmtId="2" fontId="13" fillId="0" borderId="5" xfId="310" applyNumberFormat="1" applyFont="1" applyBorder="1" applyAlignment="1">
      <alignment vertical="center" wrapText="1"/>
    </xf>
    <xf numFmtId="2" fontId="13" fillId="0" borderId="6" xfId="0" applyNumberFormat="1" applyFont="1" applyBorder="1" applyAlignment="1">
      <alignment horizontal="center" vertical="center" wrapText="1"/>
    </xf>
    <xf numFmtId="2" fontId="13" fillId="0" borderId="5" xfId="0" applyNumberFormat="1" applyFont="1" applyBorder="1" applyAlignment="1">
      <alignment horizontal="center" vertical="center" wrapText="1"/>
    </xf>
    <xf numFmtId="2" fontId="13" fillId="0" borderId="8" xfId="0" applyNumberFormat="1" applyFont="1" applyBorder="1" applyAlignment="1">
      <alignment horizontal="center" vertical="center" wrapText="1"/>
    </xf>
    <xf numFmtId="2" fontId="13" fillId="0" borderId="14" xfId="0" applyNumberFormat="1" applyFont="1" applyBorder="1" applyAlignment="1">
      <alignment horizontal="center" vertical="center" wrapText="1"/>
    </xf>
    <xf numFmtId="2" fontId="13" fillId="0" borderId="0" xfId="310" applyNumberFormat="1" applyFont="1" applyAlignment="1">
      <alignment wrapText="1"/>
    </xf>
    <xf numFmtId="0" fontId="13" fillId="0" borderId="5" xfId="310" quotePrefix="1" applyFont="1" applyBorder="1" applyAlignment="1">
      <alignment vertical="center" wrapText="1"/>
    </xf>
    <xf numFmtId="0" fontId="13" fillId="14" borderId="5" xfId="0" applyFont="1" applyFill="1" applyBorder="1" applyAlignment="1">
      <alignment horizontal="center" vertical="center" wrapText="1"/>
    </xf>
    <xf numFmtId="0" fontId="14" fillId="0" borderId="9" xfId="310" applyFont="1" applyBorder="1" applyAlignment="1">
      <alignment vertical="center" wrapText="1"/>
    </xf>
    <xf numFmtId="0" fontId="13" fillId="10" borderId="11" xfId="310" applyFont="1" applyFill="1" applyBorder="1" applyAlignment="1">
      <alignment vertical="center" wrapText="1"/>
    </xf>
    <xf numFmtId="0" fontId="13" fillId="0" borderId="5" xfId="0" quotePrefix="1" applyFont="1" applyBorder="1" applyAlignment="1">
      <alignment horizontal="center" vertical="center" wrapText="1"/>
    </xf>
    <xf numFmtId="1" fontId="13" fillId="0" borderId="5" xfId="0" quotePrefix="1" applyNumberFormat="1" applyFont="1" applyBorder="1" applyAlignment="1">
      <alignment horizontal="center" vertical="center" wrapText="1"/>
    </xf>
    <xf numFmtId="3" fontId="13" fillId="0" borderId="5" xfId="310" applyNumberFormat="1" applyFont="1" applyBorder="1" applyAlignment="1">
      <alignment vertical="center" wrapText="1"/>
    </xf>
    <xf numFmtId="0" fontId="14" fillId="7" borderId="4" xfId="0" applyFont="1" applyFill="1" applyBorder="1" applyAlignment="1">
      <alignment horizontal="center" vertical="center" wrapText="1"/>
    </xf>
    <xf numFmtId="273" fontId="14" fillId="12" borderId="4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22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4" fillId="13" borderId="22" xfId="0" applyFont="1" applyFill="1" applyBorder="1" applyAlignment="1">
      <alignment horizontal="center" vertical="center" wrapText="1"/>
    </xf>
    <xf numFmtId="0" fontId="14" fillId="13" borderId="17" xfId="0" applyFont="1" applyFill="1" applyBorder="1" applyAlignment="1">
      <alignment horizontal="center" vertical="center" wrapText="1"/>
    </xf>
    <xf numFmtId="0" fontId="14" fillId="13" borderId="30" xfId="0" applyFont="1" applyFill="1" applyBorder="1" applyAlignment="1">
      <alignment horizontal="center" vertical="center" wrapText="1"/>
    </xf>
    <xf numFmtId="14" fontId="16" fillId="12" borderId="3" xfId="0" applyNumberFormat="1" applyFont="1" applyFill="1" applyBorder="1" applyAlignment="1">
      <alignment horizontal="center" vertical="center" wrapText="1"/>
    </xf>
    <xf numFmtId="14" fontId="16" fillId="12" borderId="4" xfId="0" applyNumberFormat="1" applyFont="1" applyFill="1" applyBorder="1" applyAlignment="1">
      <alignment horizontal="center" vertical="center" wrapText="1"/>
    </xf>
    <xf numFmtId="0" fontId="18" fillId="11" borderId="15" xfId="0" applyFont="1" applyFill="1" applyBorder="1" applyAlignment="1">
      <alignment horizontal="center" vertical="center" wrapText="1"/>
    </xf>
    <xf numFmtId="0" fontId="18" fillId="11" borderId="16" xfId="0" applyFont="1" applyFill="1" applyBorder="1" applyAlignment="1">
      <alignment horizontal="center" vertical="center" wrapText="1"/>
    </xf>
    <xf numFmtId="0" fontId="18" fillId="11" borderId="20" xfId="0" applyFont="1" applyFill="1" applyBorder="1" applyAlignment="1">
      <alignment horizontal="center" vertical="center" wrapText="1"/>
    </xf>
    <xf numFmtId="0" fontId="18" fillId="11" borderId="18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5"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4"/>
  <sheetViews>
    <sheetView tabSelected="1" view="pageBreakPreview" zoomScale="55" zoomScaleNormal="55" zoomScaleSheetLayoutView="55" workbookViewId="0">
      <pane xSplit="1" ySplit="5" topLeftCell="B116" activePane="bottomRight" state="frozen"/>
      <selection activeCell="K12" sqref="K12"/>
      <selection pane="topRight" activeCell="K12" sqref="K12"/>
      <selection pane="bottomLeft" activeCell="K12" sqref="K12"/>
      <selection pane="bottomRight" activeCell="B126" sqref="B126"/>
    </sheetView>
  </sheetViews>
  <sheetFormatPr baseColWidth="10" defaultColWidth="11.44140625" defaultRowHeight="11.4" x14ac:dyDescent="0.2"/>
  <cols>
    <col min="1" max="1" width="46.5546875" style="3" customWidth="1"/>
    <col min="2" max="2" width="29.5546875" style="3" customWidth="1"/>
    <col min="3" max="3" width="31" style="3" customWidth="1"/>
    <col min="4" max="4" width="31" style="17" customWidth="1"/>
    <col min="5" max="5" width="17.6640625" style="17" bestFit="1" customWidth="1"/>
    <col min="6" max="6" width="38.6640625" style="17" customWidth="1"/>
    <col min="7" max="7" width="56.6640625" style="17" customWidth="1"/>
    <col min="8" max="8" width="28.44140625" style="3" customWidth="1"/>
    <col min="9" max="9" width="23.5546875" style="3" bestFit="1" customWidth="1"/>
    <col min="10" max="10" width="23.5546875" style="3" customWidth="1"/>
    <col min="11" max="11" width="20.5546875" style="17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67" t="s">
        <v>7</v>
      </c>
      <c r="B1" s="68"/>
      <c r="C1" s="4"/>
      <c r="D1" s="65"/>
      <c r="E1" s="67" t="s">
        <v>64</v>
      </c>
      <c r="F1" s="68"/>
      <c r="G1" s="76" t="s">
        <v>63</v>
      </c>
      <c r="H1" s="77"/>
      <c r="I1" s="77"/>
      <c r="J1" s="77"/>
      <c r="K1" s="77"/>
      <c r="L1" s="2"/>
    </row>
    <row r="2" spans="1:12" ht="15" customHeight="1" thickBot="1" x14ac:dyDescent="0.25">
      <c r="A2" s="20" t="s">
        <v>65</v>
      </c>
      <c r="B2" s="21"/>
      <c r="C2" s="50"/>
      <c r="D2" s="66"/>
      <c r="E2" s="74">
        <v>45992</v>
      </c>
      <c r="F2" s="75"/>
      <c r="G2" s="78"/>
      <c r="H2" s="79"/>
      <c r="I2" s="79"/>
      <c r="J2" s="79"/>
      <c r="K2" s="79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69" t="s">
        <v>29</v>
      </c>
      <c r="B4" s="70"/>
      <c r="C4" s="70"/>
      <c r="D4" s="71" t="s">
        <v>62</v>
      </c>
      <c r="E4" s="72"/>
      <c r="F4" s="72"/>
      <c r="G4" s="72"/>
      <c r="H4" s="72"/>
      <c r="I4" s="72"/>
      <c r="J4" s="73"/>
      <c r="K4" s="38" t="s">
        <v>30</v>
      </c>
      <c r="L4" s="2"/>
    </row>
    <row r="5" spans="1:12" ht="50.1" customHeight="1" thickBot="1" x14ac:dyDescent="0.25">
      <c r="A5" s="32" t="s">
        <v>8</v>
      </c>
      <c r="B5" s="28" t="s">
        <v>0</v>
      </c>
      <c r="C5" s="28" t="s">
        <v>6</v>
      </c>
      <c r="D5" s="33" t="s">
        <v>48</v>
      </c>
      <c r="E5" s="29" t="s">
        <v>54</v>
      </c>
      <c r="F5" s="29" t="s">
        <v>49</v>
      </c>
      <c r="G5" s="29" t="s">
        <v>50</v>
      </c>
      <c r="H5" s="29" t="s">
        <v>51</v>
      </c>
      <c r="I5" s="29" t="s">
        <v>52</v>
      </c>
      <c r="J5" s="29" t="s">
        <v>53</v>
      </c>
      <c r="K5" s="39" t="s">
        <v>19</v>
      </c>
      <c r="L5" s="5"/>
    </row>
    <row r="6" spans="1:12" ht="15" customHeight="1" thickBot="1" x14ac:dyDescent="0.25">
      <c r="A6" s="6" t="s">
        <v>38</v>
      </c>
      <c r="B6" s="7"/>
      <c r="C6" s="7"/>
      <c r="D6" s="44"/>
      <c r="E6" s="45"/>
      <c r="F6" s="45"/>
      <c r="G6" s="45"/>
      <c r="H6" s="7"/>
      <c r="I6" s="7"/>
      <c r="J6" s="51"/>
      <c r="K6" s="48"/>
      <c r="L6" s="5"/>
    </row>
    <row r="7" spans="1:12" x14ac:dyDescent="0.2">
      <c r="A7" s="14" t="s">
        <v>103</v>
      </c>
      <c r="B7" s="8" t="s">
        <v>4</v>
      </c>
      <c r="C7" s="8" t="s">
        <v>22</v>
      </c>
      <c r="D7" s="46" t="s">
        <v>59</v>
      </c>
      <c r="E7" s="31" t="s">
        <v>57</v>
      </c>
      <c r="F7" s="31" t="s">
        <v>101</v>
      </c>
      <c r="G7" s="31" t="s">
        <v>102</v>
      </c>
      <c r="H7" s="30"/>
      <c r="I7" s="30">
        <v>1.85</v>
      </c>
      <c r="J7" s="52">
        <f t="shared" ref="J7:J8" si="0">I7/(SQRT(3)*0.4*0.8*0.8)</f>
        <v>4.1722578046906547</v>
      </c>
      <c r="K7" s="40" t="s">
        <v>1</v>
      </c>
      <c r="L7" s="22"/>
    </row>
    <row r="8" spans="1:12" x14ac:dyDescent="0.2">
      <c r="A8" s="14" t="s">
        <v>104</v>
      </c>
      <c r="B8" s="8" t="s">
        <v>4</v>
      </c>
      <c r="C8" s="8" t="s">
        <v>22</v>
      </c>
      <c r="D8" s="46" t="s">
        <v>59</v>
      </c>
      <c r="E8" s="31" t="s">
        <v>57</v>
      </c>
      <c r="F8" s="31" t="s">
        <v>101</v>
      </c>
      <c r="G8" s="31" t="s">
        <v>102</v>
      </c>
      <c r="H8" s="30"/>
      <c r="I8" s="30">
        <v>0.18</v>
      </c>
      <c r="J8" s="52">
        <f t="shared" si="0"/>
        <v>0.40594940802395557</v>
      </c>
      <c r="K8" s="40" t="s">
        <v>1</v>
      </c>
      <c r="L8" s="22"/>
    </row>
    <row r="9" spans="1:12" x14ac:dyDescent="0.2">
      <c r="A9" s="14" t="s">
        <v>105</v>
      </c>
      <c r="B9" s="8" t="s">
        <v>4</v>
      </c>
      <c r="C9" s="8" t="s">
        <v>22</v>
      </c>
      <c r="D9" s="46" t="s">
        <v>59</v>
      </c>
      <c r="E9" s="31" t="s">
        <v>57</v>
      </c>
      <c r="F9" s="31" t="s">
        <v>106</v>
      </c>
      <c r="G9" s="31" t="s">
        <v>107</v>
      </c>
      <c r="H9" s="30"/>
      <c r="I9" s="30">
        <v>2.2000000000000002</v>
      </c>
      <c r="J9" s="52">
        <f>I9/(SQRT(3)*0.4*0.77*0.8)</f>
        <v>5.154913117764516</v>
      </c>
      <c r="K9" s="40" t="s">
        <v>1</v>
      </c>
      <c r="L9" s="22"/>
    </row>
    <row r="10" spans="1:12" x14ac:dyDescent="0.2">
      <c r="A10" s="11" t="s">
        <v>185</v>
      </c>
      <c r="B10" s="8" t="s">
        <v>4</v>
      </c>
      <c r="C10" s="9" t="s">
        <v>22</v>
      </c>
      <c r="D10" s="26" t="s">
        <v>57</v>
      </c>
      <c r="E10" s="27" t="s">
        <v>60</v>
      </c>
      <c r="F10" s="27"/>
      <c r="G10" s="27"/>
      <c r="H10" s="23"/>
      <c r="I10" s="23"/>
      <c r="J10" s="52"/>
      <c r="K10" s="41" t="s">
        <v>1</v>
      </c>
      <c r="L10" s="22"/>
    </row>
    <row r="11" spans="1:12" x14ac:dyDescent="0.2">
      <c r="A11" s="11" t="s">
        <v>108</v>
      </c>
      <c r="B11" s="9" t="s">
        <v>4</v>
      </c>
      <c r="C11" s="9" t="s">
        <v>22</v>
      </c>
      <c r="D11" s="26" t="s">
        <v>57</v>
      </c>
      <c r="E11" s="27" t="s">
        <v>57</v>
      </c>
      <c r="F11" s="27" t="s">
        <v>109</v>
      </c>
      <c r="G11" s="27"/>
      <c r="H11" s="58"/>
      <c r="I11" s="23"/>
      <c r="J11" s="52"/>
      <c r="K11" s="41" t="s">
        <v>1</v>
      </c>
      <c r="L11" s="22"/>
    </row>
    <row r="12" spans="1:12" ht="22.8" x14ac:dyDescent="0.2">
      <c r="A12" s="11" t="s">
        <v>85</v>
      </c>
      <c r="B12" s="9" t="s">
        <v>4</v>
      </c>
      <c r="C12" s="9" t="s">
        <v>23</v>
      </c>
      <c r="D12" s="26" t="s">
        <v>58</v>
      </c>
      <c r="E12" s="27" t="s">
        <v>55</v>
      </c>
      <c r="F12" s="27" t="s">
        <v>275</v>
      </c>
      <c r="G12" s="27" t="s">
        <v>276</v>
      </c>
      <c r="H12" s="23" t="s">
        <v>283</v>
      </c>
      <c r="I12" s="23">
        <v>1.3</v>
      </c>
      <c r="J12" s="52">
        <f>I12/(SQRT(3)*0.4*0.8*0.8)</f>
        <v>2.9318568357285684</v>
      </c>
      <c r="K12" s="41" t="s">
        <v>1</v>
      </c>
      <c r="L12" s="22"/>
    </row>
    <row r="13" spans="1:12" x14ac:dyDescent="0.2">
      <c r="A13" s="11" t="s">
        <v>88</v>
      </c>
      <c r="B13" s="9" t="s">
        <v>4</v>
      </c>
      <c r="C13" s="9" t="s">
        <v>22</v>
      </c>
      <c r="D13" s="26" t="s">
        <v>57</v>
      </c>
      <c r="E13" s="27" t="s">
        <v>57</v>
      </c>
      <c r="F13" s="27" t="s">
        <v>89</v>
      </c>
      <c r="G13" s="27" t="s">
        <v>220</v>
      </c>
      <c r="H13" s="58"/>
      <c r="I13" s="23"/>
      <c r="J13" s="52"/>
      <c r="K13" s="41" t="s">
        <v>1</v>
      </c>
      <c r="L13" s="22"/>
    </row>
    <row r="14" spans="1:12" x14ac:dyDescent="0.2">
      <c r="A14" s="11" t="s">
        <v>91</v>
      </c>
      <c r="B14" s="9" t="s">
        <v>4</v>
      </c>
      <c r="C14" s="9" t="s">
        <v>22</v>
      </c>
      <c r="D14" s="26" t="s">
        <v>57</v>
      </c>
      <c r="E14" s="27" t="s">
        <v>57</v>
      </c>
      <c r="F14" s="27" t="s">
        <v>92</v>
      </c>
      <c r="G14" s="27" t="s">
        <v>221</v>
      </c>
      <c r="H14" s="58"/>
      <c r="I14" s="23"/>
      <c r="J14" s="52"/>
      <c r="K14" s="41" t="s">
        <v>1</v>
      </c>
      <c r="L14" s="22"/>
    </row>
    <row r="15" spans="1:12" x14ac:dyDescent="0.2">
      <c r="A15" s="11" t="s">
        <v>93</v>
      </c>
      <c r="B15" s="9" t="s">
        <v>4</v>
      </c>
      <c r="C15" s="9" t="s">
        <v>22</v>
      </c>
      <c r="D15" s="26" t="s">
        <v>57</v>
      </c>
      <c r="E15" s="27" t="s">
        <v>57</v>
      </c>
      <c r="F15" s="27" t="s">
        <v>89</v>
      </c>
      <c r="G15" s="27" t="s">
        <v>222</v>
      </c>
      <c r="H15" s="58"/>
      <c r="I15" s="23"/>
      <c r="J15" s="52"/>
      <c r="K15" s="41" t="s">
        <v>1</v>
      </c>
      <c r="L15" s="22"/>
    </row>
    <row r="16" spans="1:12" ht="22.8" x14ac:dyDescent="0.2">
      <c r="A16" s="11" t="s">
        <v>86</v>
      </c>
      <c r="B16" s="9" t="s">
        <v>4</v>
      </c>
      <c r="C16" s="9" t="s">
        <v>23</v>
      </c>
      <c r="D16" s="26" t="s">
        <v>58</v>
      </c>
      <c r="E16" s="27" t="s">
        <v>55</v>
      </c>
      <c r="F16" s="27" t="s">
        <v>275</v>
      </c>
      <c r="G16" s="27" t="s">
        <v>280</v>
      </c>
      <c r="H16" s="23" t="s">
        <v>281</v>
      </c>
      <c r="I16" s="23">
        <v>1.3</v>
      </c>
      <c r="J16" s="52">
        <f>I16/(SQRT(3)*0.4*0.8*0.8)</f>
        <v>2.9318568357285684</v>
      </c>
      <c r="K16" s="41" t="s">
        <v>1</v>
      </c>
      <c r="L16" s="22"/>
    </row>
    <row r="17" spans="1:12" x14ac:dyDescent="0.2">
      <c r="A17" s="11" t="s">
        <v>94</v>
      </c>
      <c r="B17" s="9" t="s">
        <v>4</v>
      </c>
      <c r="C17" s="9" t="s">
        <v>22</v>
      </c>
      <c r="D17" s="26" t="s">
        <v>57</v>
      </c>
      <c r="E17" s="27" t="s">
        <v>57</v>
      </c>
      <c r="F17" s="27" t="s">
        <v>89</v>
      </c>
      <c r="G17" s="27" t="s">
        <v>220</v>
      </c>
      <c r="H17" s="58"/>
      <c r="I17" s="23"/>
      <c r="J17" s="52"/>
      <c r="K17" s="41" t="s">
        <v>1</v>
      </c>
      <c r="L17" s="22"/>
    </row>
    <row r="18" spans="1:12" x14ac:dyDescent="0.2">
      <c r="A18" s="11" t="s">
        <v>95</v>
      </c>
      <c r="B18" s="9" t="s">
        <v>4</v>
      </c>
      <c r="C18" s="9" t="s">
        <v>22</v>
      </c>
      <c r="D18" s="26" t="s">
        <v>57</v>
      </c>
      <c r="E18" s="27" t="s">
        <v>57</v>
      </c>
      <c r="F18" s="27" t="s">
        <v>92</v>
      </c>
      <c r="G18" s="27" t="s">
        <v>221</v>
      </c>
      <c r="H18" s="58"/>
      <c r="I18" s="23"/>
      <c r="J18" s="52"/>
      <c r="K18" s="41" t="s">
        <v>1</v>
      </c>
      <c r="L18" s="22"/>
    </row>
    <row r="19" spans="1:12" x14ac:dyDescent="0.2">
      <c r="A19" s="11" t="s">
        <v>96</v>
      </c>
      <c r="B19" s="9" t="s">
        <v>4</v>
      </c>
      <c r="C19" s="9" t="s">
        <v>22</v>
      </c>
      <c r="D19" s="26" t="s">
        <v>57</v>
      </c>
      <c r="E19" s="27" t="s">
        <v>57</v>
      </c>
      <c r="F19" s="27" t="s">
        <v>89</v>
      </c>
      <c r="G19" s="27" t="s">
        <v>222</v>
      </c>
      <c r="H19" s="58" t="s">
        <v>90</v>
      </c>
      <c r="I19" s="23"/>
      <c r="J19" s="52"/>
      <c r="K19" s="41" t="s">
        <v>1</v>
      </c>
      <c r="L19" s="22"/>
    </row>
    <row r="20" spans="1:12" ht="22.8" x14ac:dyDescent="0.2">
      <c r="A20" s="11" t="s">
        <v>87</v>
      </c>
      <c r="B20" s="9" t="s">
        <v>4</v>
      </c>
      <c r="C20" s="9" t="s">
        <v>23</v>
      </c>
      <c r="D20" s="26" t="s">
        <v>58</v>
      </c>
      <c r="E20" s="27" t="s">
        <v>55</v>
      </c>
      <c r="F20" s="27" t="s">
        <v>275</v>
      </c>
      <c r="G20" s="27" t="s">
        <v>280</v>
      </c>
      <c r="H20" s="23" t="s">
        <v>282</v>
      </c>
      <c r="I20" s="23">
        <v>1.3</v>
      </c>
      <c r="J20" s="52">
        <f>I20/(SQRT(3)*0.4*0.8*0.8)</f>
        <v>2.9318568357285684</v>
      </c>
      <c r="K20" s="41" t="s">
        <v>1</v>
      </c>
      <c r="L20" s="22"/>
    </row>
    <row r="21" spans="1:12" x14ac:dyDescent="0.2">
      <c r="A21" s="11" t="s">
        <v>97</v>
      </c>
      <c r="B21" s="9" t="s">
        <v>4</v>
      </c>
      <c r="C21" s="9" t="s">
        <v>22</v>
      </c>
      <c r="D21" s="26" t="s">
        <v>57</v>
      </c>
      <c r="E21" s="27" t="s">
        <v>57</v>
      </c>
      <c r="F21" s="27" t="s">
        <v>89</v>
      </c>
      <c r="G21" s="27" t="s">
        <v>220</v>
      </c>
      <c r="H21" s="58"/>
      <c r="I21" s="23"/>
      <c r="J21" s="52"/>
      <c r="K21" s="41" t="s">
        <v>1</v>
      </c>
      <c r="L21" s="22"/>
    </row>
    <row r="22" spans="1:12" x14ac:dyDescent="0.2">
      <c r="A22" s="11" t="s">
        <v>98</v>
      </c>
      <c r="B22" s="9" t="s">
        <v>4</v>
      </c>
      <c r="C22" s="9" t="s">
        <v>22</v>
      </c>
      <c r="D22" s="26" t="s">
        <v>57</v>
      </c>
      <c r="E22" s="27" t="s">
        <v>57</v>
      </c>
      <c r="F22" s="27" t="s">
        <v>92</v>
      </c>
      <c r="G22" s="27" t="s">
        <v>221</v>
      </c>
      <c r="H22" s="58"/>
      <c r="I22" s="23"/>
      <c r="J22" s="52"/>
      <c r="K22" s="41" t="s">
        <v>1</v>
      </c>
      <c r="L22" s="22"/>
    </row>
    <row r="23" spans="1:12" x14ac:dyDescent="0.2">
      <c r="A23" s="11" t="s">
        <v>99</v>
      </c>
      <c r="B23" s="9" t="s">
        <v>4</v>
      </c>
      <c r="C23" s="9" t="s">
        <v>22</v>
      </c>
      <c r="D23" s="26" t="s">
        <v>57</v>
      </c>
      <c r="E23" s="27" t="s">
        <v>57</v>
      </c>
      <c r="F23" s="27" t="s">
        <v>89</v>
      </c>
      <c r="G23" s="27" t="s">
        <v>222</v>
      </c>
      <c r="H23" s="58"/>
      <c r="I23" s="23"/>
      <c r="J23" s="52"/>
      <c r="K23" s="41" t="s">
        <v>1</v>
      </c>
      <c r="L23" s="22"/>
    </row>
    <row r="24" spans="1:12" x14ac:dyDescent="0.2">
      <c r="A24" s="11" t="s">
        <v>211</v>
      </c>
      <c r="B24" s="9" t="s">
        <v>5</v>
      </c>
      <c r="C24" s="9" t="s">
        <v>22</v>
      </c>
      <c r="D24" s="26" t="s">
        <v>57</v>
      </c>
      <c r="E24" s="27" t="s">
        <v>57</v>
      </c>
      <c r="F24" s="27" t="s">
        <v>92</v>
      </c>
      <c r="G24" s="27" t="s">
        <v>118</v>
      </c>
      <c r="H24" s="58"/>
      <c r="I24" s="23"/>
      <c r="J24" s="52"/>
      <c r="K24" s="41" t="s">
        <v>1</v>
      </c>
      <c r="L24" s="22"/>
    </row>
    <row r="25" spans="1:12" ht="22.8" x14ac:dyDescent="0.2">
      <c r="A25" s="11" t="s">
        <v>212</v>
      </c>
      <c r="B25" s="9" t="s">
        <v>4</v>
      </c>
      <c r="C25" s="9" t="s">
        <v>22</v>
      </c>
      <c r="D25" s="26" t="s">
        <v>57</v>
      </c>
      <c r="E25" s="27" t="s">
        <v>57</v>
      </c>
      <c r="F25" s="27" t="s">
        <v>78</v>
      </c>
      <c r="G25" s="27" t="s">
        <v>227</v>
      </c>
      <c r="H25" s="58" t="s">
        <v>228</v>
      </c>
      <c r="I25" s="23"/>
      <c r="J25" s="52"/>
      <c r="K25" s="41" t="s">
        <v>1</v>
      </c>
      <c r="L25" s="22"/>
    </row>
    <row r="26" spans="1:12" x14ac:dyDescent="0.2">
      <c r="A26" s="11" t="s">
        <v>213</v>
      </c>
      <c r="B26" s="9" t="s">
        <v>4</v>
      </c>
      <c r="C26" s="9" t="s">
        <v>22</v>
      </c>
      <c r="D26" s="26" t="s">
        <v>59</v>
      </c>
      <c r="E26" s="27" t="s">
        <v>56</v>
      </c>
      <c r="F26" s="27" t="s">
        <v>76</v>
      </c>
      <c r="G26" s="27" t="s">
        <v>225</v>
      </c>
      <c r="H26" s="58" t="s">
        <v>226</v>
      </c>
      <c r="I26" s="23">
        <v>0.12</v>
      </c>
      <c r="J26" s="52">
        <f>I26/(SQRT(3)*0.4*0.72*0.534)</f>
        <v>0.45049178307555066</v>
      </c>
      <c r="K26" s="41" t="s">
        <v>1</v>
      </c>
      <c r="L26" s="22"/>
    </row>
    <row r="27" spans="1:12" x14ac:dyDescent="0.2">
      <c r="A27" s="11" t="s">
        <v>72</v>
      </c>
      <c r="B27" s="9" t="s">
        <v>4</v>
      </c>
      <c r="C27" s="9" t="s">
        <v>22</v>
      </c>
      <c r="D27" s="26" t="s">
        <v>59</v>
      </c>
      <c r="E27" s="27" t="s">
        <v>56</v>
      </c>
      <c r="F27" s="27" t="s">
        <v>73</v>
      </c>
      <c r="G27" s="27" t="s">
        <v>232</v>
      </c>
      <c r="H27" s="23">
        <v>1028530412</v>
      </c>
      <c r="I27" s="23">
        <v>0.55000000000000004</v>
      </c>
      <c r="J27" s="52">
        <v>1.55</v>
      </c>
      <c r="K27" s="41" t="s">
        <v>1</v>
      </c>
      <c r="L27" s="22"/>
    </row>
    <row r="28" spans="1:12" ht="34.200000000000003" x14ac:dyDescent="0.2">
      <c r="A28" s="11" t="s">
        <v>70</v>
      </c>
      <c r="B28" s="9" t="s">
        <v>4</v>
      </c>
      <c r="C28" s="9" t="s">
        <v>28</v>
      </c>
      <c r="D28" s="26" t="s">
        <v>59</v>
      </c>
      <c r="E28" s="27" t="s">
        <v>56</v>
      </c>
      <c r="F28" s="27" t="s">
        <v>71</v>
      </c>
      <c r="G28" s="27" t="s">
        <v>223</v>
      </c>
      <c r="H28" s="23" t="s">
        <v>224</v>
      </c>
      <c r="I28" s="23">
        <v>1.5</v>
      </c>
      <c r="J28" s="52">
        <f>I28/(SQRT(3)*0.4*0.8*0.8)</f>
        <v>3.3829117335329633</v>
      </c>
      <c r="K28" s="41" t="s">
        <v>1</v>
      </c>
      <c r="L28" s="22"/>
    </row>
    <row r="29" spans="1:12" x14ac:dyDescent="0.2">
      <c r="A29" s="11" t="s">
        <v>214</v>
      </c>
      <c r="B29" s="9" t="s">
        <v>4</v>
      </c>
      <c r="C29" s="9" t="s">
        <v>22</v>
      </c>
      <c r="D29" s="26" t="s">
        <v>57</v>
      </c>
      <c r="E29" s="27" t="s">
        <v>57</v>
      </c>
      <c r="F29" s="27" t="s">
        <v>78</v>
      </c>
      <c r="G29" s="27" t="s">
        <v>233</v>
      </c>
      <c r="H29" s="58"/>
      <c r="I29" s="23"/>
      <c r="J29" s="52"/>
      <c r="K29" s="41" t="s">
        <v>1</v>
      </c>
      <c r="L29" s="22"/>
    </row>
    <row r="30" spans="1:12" x14ac:dyDescent="0.2">
      <c r="A30" s="11" t="s">
        <v>74</v>
      </c>
      <c r="B30" s="9" t="s">
        <v>4</v>
      </c>
      <c r="C30" s="9" t="s">
        <v>27</v>
      </c>
      <c r="D30" s="26" t="s">
        <v>59</v>
      </c>
      <c r="E30" s="27" t="s">
        <v>56</v>
      </c>
      <c r="F30" s="27" t="s">
        <v>76</v>
      </c>
      <c r="G30" s="27" t="s">
        <v>75</v>
      </c>
      <c r="H30" s="23"/>
      <c r="I30" s="23">
        <v>0.55000000000000004</v>
      </c>
      <c r="J30" s="52">
        <v>1.4</v>
      </c>
      <c r="K30" s="41" t="s">
        <v>1</v>
      </c>
      <c r="L30" s="22"/>
    </row>
    <row r="31" spans="1:12" x14ac:dyDescent="0.2">
      <c r="A31" s="11" t="s">
        <v>81</v>
      </c>
      <c r="B31" s="9" t="s">
        <v>4</v>
      </c>
      <c r="C31" s="9" t="s">
        <v>27</v>
      </c>
      <c r="D31" s="26" t="s">
        <v>59</v>
      </c>
      <c r="E31" s="27" t="s">
        <v>56</v>
      </c>
      <c r="F31" s="27" t="s">
        <v>76</v>
      </c>
      <c r="G31" s="27" t="s">
        <v>229</v>
      </c>
      <c r="H31" s="23" t="s">
        <v>231</v>
      </c>
      <c r="I31" s="23">
        <v>1.1000000000000001</v>
      </c>
      <c r="J31" s="52">
        <v>2.4500000000000002</v>
      </c>
      <c r="K31" s="41" t="s">
        <v>1</v>
      </c>
      <c r="L31" s="22"/>
    </row>
    <row r="32" spans="1:12" x14ac:dyDescent="0.2">
      <c r="A32" s="11" t="s">
        <v>77</v>
      </c>
      <c r="B32" s="9" t="s">
        <v>4</v>
      </c>
      <c r="C32" s="9" t="s">
        <v>22</v>
      </c>
      <c r="D32" s="26" t="s">
        <v>59</v>
      </c>
      <c r="E32" s="27" t="s">
        <v>56</v>
      </c>
      <c r="F32" s="27" t="s">
        <v>76</v>
      </c>
      <c r="G32" s="27" t="s">
        <v>229</v>
      </c>
      <c r="H32" s="23" t="s">
        <v>230</v>
      </c>
      <c r="I32" s="23">
        <v>1.1000000000000001</v>
      </c>
      <c r="J32" s="52">
        <v>2.4500000000000002</v>
      </c>
      <c r="K32" s="41" t="s">
        <v>1</v>
      </c>
      <c r="L32" s="22"/>
    </row>
    <row r="33" spans="1:12" x14ac:dyDescent="0.2">
      <c r="A33" s="11" t="s">
        <v>80</v>
      </c>
      <c r="B33" s="9" t="s">
        <v>4</v>
      </c>
      <c r="C33" s="9" t="s">
        <v>22</v>
      </c>
      <c r="D33" s="26" t="s">
        <v>59</v>
      </c>
      <c r="E33" s="27" t="s">
        <v>56</v>
      </c>
      <c r="F33" s="27" t="s">
        <v>78</v>
      </c>
      <c r="G33" s="27" t="s">
        <v>79</v>
      </c>
      <c r="H33" s="23"/>
      <c r="I33" s="23"/>
      <c r="J33" s="52"/>
      <c r="K33" s="41" t="s">
        <v>1</v>
      </c>
      <c r="L33" s="22"/>
    </row>
    <row r="34" spans="1:12" x14ac:dyDescent="0.2">
      <c r="A34" s="11" t="s">
        <v>186</v>
      </c>
      <c r="B34" s="9" t="s">
        <v>4</v>
      </c>
      <c r="C34" s="9" t="s">
        <v>22</v>
      </c>
      <c r="D34" s="26" t="s">
        <v>57</v>
      </c>
      <c r="E34" s="27" t="s">
        <v>60</v>
      </c>
      <c r="F34" s="27"/>
      <c r="G34" s="27"/>
      <c r="H34" s="23"/>
      <c r="I34" s="23"/>
      <c r="J34" s="52"/>
      <c r="K34" s="41" t="s">
        <v>1</v>
      </c>
      <c r="L34" s="22"/>
    </row>
    <row r="35" spans="1:12" x14ac:dyDescent="0.2">
      <c r="A35" s="11" t="s">
        <v>187</v>
      </c>
      <c r="B35" s="9" t="s">
        <v>4</v>
      </c>
      <c r="C35" s="9" t="s">
        <v>22</v>
      </c>
      <c r="D35" s="26" t="s">
        <v>57</v>
      </c>
      <c r="E35" s="27" t="s">
        <v>60</v>
      </c>
      <c r="F35" s="27"/>
      <c r="G35" s="27"/>
      <c r="H35" s="23"/>
      <c r="I35" s="23"/>
      <c r="J35" s="52"/>
      <c r="K35" s="41" t="s">
        <v>1</v>
      </c>
      <c r="L35" s="22"/>
    </row>
    <row r="36" spans="1:12" x14ac:dyDescent="0.2">
      <c r="A36" s="11" t="s">
        <v>110</v>
      </c>
      <c r="B36" s="9" t="s">
        <v>5</v>
      </c>
      <c r="C36" s="9" t="s">
        <v>22</v>
      </c>
      <c r="D36" s="26" t="s">
        <v>57</v>
      </c>
      <c r="E36" s="27" t="s">
        <v>57</v>
      </c>
      <c r="F36" s="27" t="s">
        <v>89</v>
      </c>
      <c r="G36" s="27" t="s">
        <v>117</v>
      </c>
      <c r="H36" s="58"/>
      <c r="I36" s="23"/>
      <c r="J36" s="52"/>
      <c r="K36" s="41" t="s">
        <v>1</v>
      </c>
      <c r="L36" s="22"/>
    </row>
    <row r="37" spans="1:12" x14ac:dyDescent="0.2">
      <c r="A37" s="11" t="s">
        <v>111</v>
      </c>
      <c r="B37" s="9" t="s">
        <v>5</v>
      </c>
      <c r="C37" s="9" t="s">
        <v>22</v>
      </c>
      <c r="D37" s="26" t="s">
        <v>57</v>
      </c>
      <c r="E37" s="27" t="s">
        <v>57</v>
      </c>
      <c r="F37" s="27" t="s">
        <v>92</v>
      </c>
      <c r="G37" s="27" t="s">
        <v>118</v>
      </c>
      <c r="H37" s="58"/>
      <c r="I37" s="23"/>
      <c r="J37" s="52"/>
      <c r="K37" s="41" t="s">
        <v>1</v>
      </c>
      <c r="L37" s="22"/>
    </row>
    <row r="38" spans="1:12" x14ac:dyDescent="0.2">
      <c r="A38" s="11" t="s">
        <v>112</v>
      </c>
      <c r="B38" s="9" t="s">
        <v>5</v>
      </c>
      <c r="C38" s="9" t="s">
        <v>22</v>
      </c>
      <c r="D38" s="26" t="s">
        <v>57</v>
      </c>
      <c r="E38" s="27" t="s">
        <v>57</v>
      </c>
      <c r="F38" s="27" t="s">
        <v>89</v>
      </c>
      <c r="G38" s="27" t="s">
        <v>117</v>
      </c>
      <c r="H38" s="58"/>
      <c r="I38" s="23"/>
      <c r="J38" s="52"/>
      <c r="K38" s="41" t="s">
        <v>1</v>
      </c>
      <c r="L38" s="22"/>
    </row>
    <row r="39" spans="1:12" ht="45.6" x14ac:dyDescent="0.2">
      <c r="A39" s="11" t="s">
        <v>83</v>
      </c>
      <c r="B39" s="9" t="s">
        <v>5</v>
      </c>
      <c r="C39" s="9" t="s">
        <v>25</v>
      </c>
      <c r="D39" s="26" t="s">
        <v>58</v>
      </c>
      <c r="E39" s="27" t="s">
        <v>55</v>
      </c>
      <c r="F39" s="27" t="s">
        <v>266</v>
      </c>
      <c r="G39" s="27" t="s">
        <v>265</v>
      </c>
      <c r="H39" s="23" t="s">
        <v>267</v>
      </c>
      <c r="I39" s="23">
        <v>15</v>
      </c>
      <c r="J39" s="52">
        <v>27.9</v>
      </c>
      <c r="K39" s="41" t="s">
        <v>1</v>
      </c>
      <c r="L39" s="22"/>
    </row>
    <row r="40" spans="1:12" x14ac:dyDescent="0.2">
      <c r="A40" s="11" t="s">
        <v>100</v>
      </c>
      <c r="B40" s="9" t="s">
        <v>5</v>
      </c>
      <c r="C40" s="9" t="s">
        <v>22</v>
      </c>
      <c r="D40" s="26" t="s">
        <v>57</v>
      </c>
      <c r="E40" s="27" t="s">
        <v>57</v>
      </c>
      <c r="F40" s="27" t="s">
        <v>66</v>
      </c>
      <c r="G40" s="27" t="s">
        <v>67</v>
      </c>
      <c r="H40" s="23">
        <v>2502448</v>
      </c>
      <c r="I40" s="23"/>
      <c r="J40" s="52"/>
      <c r="K40" s="41" t="s">
        <v>1</v>
      </c>
      <c r="L40" s="22"/>
    </row>
    <row r="41" spans="1:12" x14ac:dyDescent="0.2">
      <c r="A41" s="11" t="s">
        <v>68</v>
      </c>
      <c r="B41" s="9" t="s">
        <v>5</v>
      </c>
      <c r="C41" s="9" t="s">
        <v>24</v>
      </c>
      <c r="D41" s="26" t="s">
        <v>59</v>
      </c>
      <c r="E41" s="27" t="s">
        <v>55</v>
      </c>
      <c r="F41" s="27" t="s">
        <v>69</v>
      </c>
      <c r="G41" s="27" t="s">
        <v>237</v>
      </c>
      <c r="H41" s="23"/>
      <c r="I41" s="23">
        <v>1.4</v>
      </c>
      <c r="J41" s="52">
        <f>I41/(SQRT(3)*0.4*0.8*0.8)</f>
        <v>3.1573842846307656</v>
      </c>
      <c r="K41" s="41" t="s">
        <v>1</v>
      </c>
      <c r="L41" s="22"/>
    </row>
    <row r="42" spans="1:12" ht="26.25" customHeight="1" x14ac:dyDescent="0.2">
      <c r="A42" s="11" t="s">
        <v>44</v>
      </c>
      <c r="B42" s="9" t="s">
        <v>5</v>
      </c>
      <c r="C42" s="9" t="s">
        <v>22</v>
      </c>
      <c r="D42" s="26" t="s">
        <v>57</v>
      </c>
      <c r="E42" s="27" t="s">
        <v>57</v>
      </c>
      <c r="F42" s="27" t="s">
        <v>84</v>
      </c>
      <c r="G42" s="27" t="s">
        <v>236</v>
      </c>
      <c r="H42" s="64">
        <v>936120</v>
      </c>
      <c r="I42" s="23"/>
      <c r="J42" s="52"/>
      <c r="K42" s="41" t="s">
        <v>1</v>
      </c>
      <c r="L42" s="22"/>
    </row>
    <row r="43" spans="1:12" ht="34.200000000000003" x14ac:dyDescent="0.2">
      <c r="A43" s="11" t="s">
        <v>113</v>
      </c>
      <c r="B43" s="9" t="s">
        <v>5</v>
      </c>
      <c r="C43" s="9" t="s">
        <v>22</v>
      </c>
      <c r="D43" s="26" t="s">
        <v>59</v>
      </c>
      <c r="E43" s="27" t="s">
        <v>55</v>
      </c>
      <c r="F43" s="27" t="s">
        <v>261</v>
      </c>
      <c r="G43" s="27" t="s">
        <v>262</v>
      </c>
      <c r="H43" s="23" t="s">
        <v>263</v>
      </c>
      <c r="I43" s="23">
        <v>0.18</v>
      </c>
      <c r="J43" s="52">
        <f>I43/(SQRT(3)*0.4*0.8*0.8)</f>
        <v>0.40594940802395557</v>
      </c>
      <c r="K43" s="41" t="s">
        <v>1</v>
      </c>
      <c r="L43" s="10"/>
    </row>
    <row r="44" spans="1:12" x14ac:dyDescent="0.2">
      <c r="A44" s="11" t="s">
        <v>116</v>
      </c>
      <c r="B44" s="9" t="s">
        <v>5</v>
      </c>
      <c r="C44" s="9" t="s">
        <v>22</v>
      </c>
      <c r="D44" s="26" t="s">
        <v>57</v>
      </c>
      <c r="E44" s="27" t="s">
        <v>57</v>
      </c>
      <c r="F44" s="27" t="s">
        <v>89</v>
      </c>
      <c r="G44" s="27" t="s">
        <v>117</v>
      </c>
      <c r="H44" s="58"/>
      <c r="I44" s="23"/>
      <c r="J44" s="52"/>
      <c r="K44" s="41" t="s">
        <v>1</v>
      </c>
      <c r="L44" s="22"/>
    </row>
    <row r="45" spans="1:12" x14ac:dyDescent="0.2">
      <c r="A45" s="11" t="s">
        <v>114</v>
      </c>
      <c r="B45" s="9" t="s">
        <v>5</v>
      </c>
      <c r="C45" s="9" t="s">
        <v>22</v>
      </c>
      <c r="D45" s="26" t="s">
        <v>57</v>
      </c>
      <c r="E45" s="27" t="s">
        <v>57</v>
      </c>
      <c r="F45" s="27" t="s">
        <v>92</v>
      </c>
      <c r="G45" s="27" t="s">
        <v>118</v>
      </c>
      <c r="H45" s="58"/>
      <c r="I45" s="23"/>
      <c r="J45" s="52"/>
      <c r="K45" s="41" t="s">
        <v>1</v>
      </c>
      <c r="L45" s="22"/>
    </row>
    <row r="46" spans="1:12" x14ac:dyDescent="0.2">
      <c r="A46" s="11" t="s">
        <v>115</v>
      </c>
      <c r="B46" s="9" t="s">
        <v>5</v>
      </c>
      <c r="C46" s="9" t="s">
        <v>22</v>
      </c>
      <c r="D46" s="26" t="s">
        <v>57</v>
      </c>
      <c r="E46" s="27" t="s">
        <v>57</v>
      </c>
      <c r="F46" s="27" t="s">
        <v>89</v>
      </c>
      <c r="G46" s="27" t="s">
        <v>117</v>
      </c>
      <c r="H46" s="58"/>
      <c r="I46" s="23"/>
      <c r="J46" s="52"/>
      <c r="K46" s="41" t="s">
        <v>1</v>
      </c>
      <c r="L46" s="22"/>
    </row>
    <row r="47" spans="1:12" ht="22.8" x14ac:dyDescent="0.2">
      <c r="A47" s="11" t="s">
        <v>119</v>
      </c>
      <c r="B47" s="9" t="s">
        <v>5</v>
      </c>
      <c r="C47" s="9" t="s">
        <v>23</v>
      </c>
      <c r="D47" s="26" t="s">
        <v>58</v>
      </c>
      <c r="E47" s="27" t="s">
        <v>55</v>
      </c>
      <c r="F47" s="27" t="s">
        <v>275</v>
      </c>
      <c r="G47" s="27" t="s">
        <v>277</v>
      </c>
      <c r="H47" s="23" t="s">
        <v>278</v>
      </c>
      <c r="I47" s="23">
        <v>1.3</v>
      </c>
      <c r="J47" s="52">
        <f>I47/(SQRT(3)*0.4*0.8*0.8)</f>
        <v>2.9318568357285684</v>
      </c>
      <c r="K47" s="41" t="s">
        <v>1</v>
      </c>
      <c r="L47" s="22"/>
    </row>
    <row r="48" spans="1:12" x14ac:dyDescent="0.2">
      <c r="A48" s="11" t="s">
        <v>121</v>
      </c>
      <c r="B48" s="9" t="s">
        <v>5</v>
      </c>
      <c r="C48" s="9" t="s">
        <v>22</v>
      </c>
      <c r="D48" s="26" t="s">
        <v>57</v>
      </c>
      <c r="E48" s="27" t="s">
        <v>57</v>
      </c>
      <c r="F48" s="27" t="s">
        <v>89</v>
      </c>
      <c r="G48" s="27" t="s">
        <v>124</v>
      </c>
      <c r="H48" s="58"/>
      <c r="I48" s="23"/>
      <c r="J48" s="52"/>
      <c r="K48" s="41" t="s">
        <v>1</v>
      </c>
      <c r="L48" s="22"/>
    </row>
    <row r="49" spans="1:12" x14ac:dyDescent="0.2">
      <c r="A49" s="11" t="s">
        <v>122</v>
      </c>
      <c r="B49" s="9" t="s">
        <v>5</v>
      </c>
      <c r="C49" s="9" t="s">
        <v>22</v>
      </c>
      <c r="D49" s="26" t="s">
        <v>57</v>
      </c>
      <c r="E49" s="27" t="s">
        <v>57</v>
      </c>
      <c r="F49" s="27" t="s">
        <v>89</v>
      </c>
      <c r="G49" s="27" t="s">
        <v>123</v>
      </c>
      <c r="H49" s="58"/>
      <c r="I49" s="23"/>
      <c r="J49" s="52"/>
      <c r="K49" s="41" t="s">
        <v>1</v>
      </c>
      <c r="L49" s="22"/>
    </row>
    <row r="50" spans="1:12" ht="22.8" x14ac:dyDescent="0.2">
      <c r="A50" s="11" t="s">
        <v>120</v>
      </c>
      <c r="B50" s="9" t="s">
        <v>5</v>
      </c>
      <c r="C50" s="9" t="s">
        <v>23</v>
      </c>
      <c r="D50" s="26" t="s">
        <v>58</v>
      </c>
      <c r="E50" s="27" t="s">
        <v>55</v>
      </c>
      <c r="F50" s="27" t="s">
        <v>275</v>
      </c>
      <c r="G50" s="27" t="s">
        <v>277</v>
      </c>
      <c r="H50" s="23" t="s">
        <v>279</v>
      </c>
      <c r="I50" s="23">
        <v>1.3</v>
      </c>
      <c r="J50" s="52">
        <f>I50/(SQRT(3)*0.4*0.8*0.8)</f>
        <v>2.9318568357285684</v>
      </c>
      <c r="K50" s="41" t="s">
        <v>1</v>
      </c>
      <c r="L50" s="22"/>
    </row>
    <row r="51" spans="1:12" x14ac:dyDescent="0.2">
      <c r="A51" s="11" t="s">
        <v>125</v>
      </c>
      <c r="B51" s="9" t="s">
        <v>5</v>
      </c>
      <c r="C51" s="9" t="s">
        <v>22</v>
      </c>
      <c r="D51" s="26" t="s">
        <v>57</v>
      </c>
      <c r="E51" s="27" t="s">
        <v>57</v>
      </c>
      <c r="F51" s="27" t="s">
        <v>89</v>
      </c>
      <c r="G51" s="27" t="s">
        <v>124</v>
      </c>
      <c r="H51" s="58"/>
      <c r="I51" s="23"/>
      <c r="J51" s="52"/>
      <c r="K51" s="41" t="s">
        <v>1</v>
      </c>
      <c r="L51" s="22"/>
    </row>
    <row r="52" spans="1:12" x14ac:dyDescent="0.2">
      <c r="A52" s="11" t="s">
        <v>126</v>
      </c>
      <c r="B52" s="9" t="s">
        <v>5</v>
      </c>
      <c r="C52" s="9" t="s">
        <v>22</v>
      </c>
      <c r="D52" s="26" t="s">
        <v>57</v>
      </c>
      <c r="E52" s="27" t="s">
        <v>57</v>
      </c>
      <c r="F52" s="27" t="s">
        <v>89</v>
      </c>
      <c r="G52" s="27" t="s">
        <v>123</v>
      </c>
      <c r="H52" s="58"/>
      <c r="I52" s="23"/>
      <c r="J52" s="52"/>
      <c r="K52" s="41" t="s">
        <v>1</v>
      </c>
      <c r="L52" s="22"/>
    </row>
    <row r="53" spans="1:12" x14ac:dyDescent="0.2">
      <c r="A53" s="11" t="s">
        <v>127</v>
      </c>
      <c r="B53" s="9" t="s">
        <v>5</v>
      </c>
      <c r="C53" s="9" t="s">
        <v>22</v>
      </c>
      <c r="D53" s="26" t="s">
        <v>57</v>
      </c>
      <c r="E53" s="27" t="s">
        <v>57</v>
      </c>
      <c r="F53" s="27" t="s">
        <v>92</v>
      </c>
      <c r="G53" s="27" t="s">
        <v>124</v>
      </c>
      <c r="H53" s="58"/>
      <c r="I53" s="23"/>
      <c r="J53" s="52"/>
      <c r="K53" s="41" t="s">
        <v>1</v>
      </c>
      <c r="L53" s="22"/>
    </row>
    <row r="54" spans="1:12" x14ac:dyDescent="0.2">
      <c r="A54" s="11" t="s">
        <v>128</v>
      </c>
      <c r="B54" s="9" t="s">
        <v>5</v>
      </c>
      <c r="C54" s="9" t="s">
        <v>22</v>
      </c>
      <c r="D54" s="26" t="s">
        <v>57</v>
      </c>
      <c r="E54" s="27" t="s">
        <v>57</v>
      </c>
      <c r="F54" s="27" t="s">
        <v>89</v>
      </c>
      <c r="G54" s="27" t="s">
        <v>129</v>
      </c>
      <c r="H54" s="58"/>
      <c r="I54" s="23"/>
      <c r="J54" s="52"/>
      <c r="K54" s="41" t="s">
        <v>1</v>
      </c>
      <c r="L54" s="22"/>
    </row>
    <row r="55" spans="1:12" x14ac:dyDescent="0.2">
      <c r="A55" s="11" t="s">
        <v>130</v>
      </c>
      <c r="B55" s="9" t="s">
        <v>5</v>
      </c>
      <c r="C55" s="9" t="s">
        <v>23</v>
      </c>
      <c r="D55" s="26" t="s">
        <v>59</v>
      </c>
      <c r="E55" s="27" t="s">
        <v>55</v>
      </c>
      <c r="F55" s="27" t="s">
        <v>69</v>
      </c>
      <c r="G55" s="27" t="s">
        <v>133</v>
      </c>
      <c r="H55" s="23"/>
      <c r="I55" s="23">
        <v>1.3</v>
      </c>
      <c r="J55" s="52">
        <f>I55/(SQRT(3)*0.4*0.8*0.8)</f>
        <v>2.9318568357285684</v>
      </c>
      <c r="K55" s="41" t="s">
        <v>1</v>
      </c>
      <c r="L55" s="22"/>
    </row>
    <row r="56" spans="1:12" x14ac:dyDescent="0.2">
      <c r="A56" s="11" t="s">
        <v>131</v>
      </c>
      <c r="B56" s="9" t="s">
        <v>5</v>
      </c>
      <c r="C56" s="9" t="s">
        <v>22</v>
      </c>
      <c r="D56" s="26" t="s">
        <v>57</v>
      </c>
      <c r="E56" s="27" t="s">
        <v>57</v>
      </c>
      <c r="F56" s="27" t="s">
        <v>89</v>
      </c>
      <c r="G56" s="27" t="s">
        <v>134</v>
      </c>
      <c r="H56" s="58"/>
      <c r="I56" s="23"/>
      <c r="J56" s="52"/>
      <c r="K56" s="41" t="s">
        <v>1</v>
      </c>
      <c r="L56" s="22"/>
    </row>
    <row r="57" spans="1:12" x14ac:dyDescent="0.2">
      <c r="A57" s="11" t="s">
        <v>132</v>
      </c>
      <c r="B57" s="9" t="s">
        <v>5</v>
      </c>
      <c r="C57" s="9" t="s">
        <v>22</v>
      </c>
      <c r="D57" s="26" t="s">
        <v>57</v>
      </c>
      <c r="E57" s="27" t="s">
        <v>57</v>
      </c>
      <c r="F57" s="27" t="s">
        <v>89</v>
      </c>
      <c r="G57" s="27" t="s">
        <v>129</v>
      </c>
      <c r="H57" s="58"/>
      <c r="I57" s="23"/>
      <c r="J57" s="52"/>
      <c r="K57" s="41" t="s">
        <v>1</v>
      </c>
      <c r="L57" s="22"/>
    </row>
    <row r="58" spans="1:12" x14ac:dyDescent="0.2">
      <c r="A58" s="11" t="s">
        <v>135</v>
      </c>
      <c r="B58" s="9" t="s">
        <v>5</v>
      </c>
      <c r="C58" s="9" t="s">
        <v>23</v>
      </c>
      <c r="D58" s="26" t="s">
        <v>59</v>
      </c>
      <c r="E58" s="27" t="s">
        <v>55</v>
      </c>
      <c r="F58" s="27" t="s">
        <v>69</v>
      </c>
      <c r="G58" s="27" t="s">
        <v>133</v>
      </c>
      <c r="H58" s="23"/>
      <c r="I58" s="23">
        <v>1.3</v>
      </c>
      <c r="J58" s="52">
        <f>I58/(SQRT(3)*0.4*0.8*0.8)</f>
        <v>2.9318568357285684</v>
      </c>
      <c r="K58" s="41" t="s">
        <v>1</v>
      </c>
      <c r="L58" s="22"/>
    </row>
    <row r="59" spans="1:12" x14ac:dyDescent="0.2">
      <c r="A59" s="11" t="s">
        <v>137</v>
      </c>
      <c r="B59" s="9" t="s">
        <v>5</v>
      </c>
      <c r="C59" s="9" t="s">
        <v>22</v>
      </c>
      <c r="D59" s="26" t="s">
        <v>57</v>
      </c>
      <c r="E59" s="27" t="s">
        <v>57</v>
      </c>
      <c r="F59" s="27" t="s">
        <v>89</v>
      </c>
      <c r="G59" s="27" t="s">
        <v>134</v>
      </c>
      <c r="H59" s="58"/>
      <c r="I59" s="23"/>
      <c r="J59" s="52"/>
      <c r="K59" s="41" t="s">
        <v>1</v>
      </c>
      <c r="L59" s="22"/>
    </row>
    <row r="60" spans="1:12" x14ac:dyDescent="0.2">
      <c r="A60" s="11" t="s">
        <v>138</v>
      </c>
      <c r="B60" s="9" t="s">
        <v>5</v>
      </c>
      <c r="C60" s="9" t="s">
        <v>22</v>
      </c>
      <c r="D60" s="26" t="s">
        <v>57</v>
      </c>
      <c r="E60" s="27" t="s">
        <v>57</v>
      </c>
      <c r="F60" s="27" t="s">
        <v>89</v>
      </c>
      <c r="G60" s="27" t="s">
        <v>129</v>
      </c>
      <c r="H60" s="58"/>
      <c r="I60" s="23"/>
      <c r="J60" s="52"/>
      <c r="K60" s="41" t="s">
        <v>1</v>
      </c>
      <c r="L60" s="22"/>
    </row>
    <row r="61" spans="1:12" x14ac:dyDescent="0.2">
      <c r="A61" s="11" t="s">
        <v>139</v>
      </c>
      <c r="B61" s="9" t="s">
        <v>5</v>
      </c>
      <c r="C61" s="9" t="s">
        <v>23</v>
      </c>
      <c r="D61" s="26" t="s">
        <v>59</v>
      </c>
      <c r="E61" s="27" t="s">
        <v>55</v>
      </c>
      <c r="F61" s="27" t="s">
        <v>69</v>
      </c>
      <c r="G61" s="27" t="s">
        <v>133</v>
      </c>
      <c r="H61" s="23"/>
      <c r="I61" s="23">
        <v>1.3</v>
      </c>
      <c r="J61" s="52">
        <f>I61/(SQRT(3)*0.4*0.8*0.8)</f>
        <v>2.9318568357285684</v>
      </c>
      <c r="K61" s="41" t="s">
        <v>1</v>
      </c>
      <c r="L61" s="22"/>
    </row>
    <row r="62" spans="1:12" x14ac:dyDescent="0.2">
      <c r="A62" s="11" t="s">
        <v>140</v>
      </c>
      <c r="B62" s="9" t="s">
        <v>5</v>
      </c>
      <c r="C62" s="9" t="s">
        <v>22</v>
      </c>
      <c r="D62" s="26" t="s">
        <v>57</v>
      </c>
      <c r="E62" s="27" t="s">
        <v>57</v>
      </c>
      <c r="F62" s="27" t="s">
        <v>89</v>
      </c>
      <c r="G62" s="27" t="s">
        <v>134</v>
      </c>
      <c r="H62" s="58"/>
      <c r="I62" s="23"/>
      <c r="J62" s="52"/>
      <c r="K62" s="41" t="s">
        <v>1</v>
      </c>
      <c r="L62" s="22"/>
    </row>
    <row r="63" spans="1:12" x14ac:dyDescent="0.2">
      <c r="A63" s="11" t="s">
        <v>141</v>
      </c>
      <c r="B63" s="9" t="s">
        <v>5</v>
      </c>
      <c r="C63" s="9" t="s">
        <v>22</v>
      </c>
      <c r="D63" s="26" t="s">
        <v>57</v>
      </c>
      <c r="E63" s="27" t="s">
        <v>57</v>
      </c>
      <c r="F63" s="27" t="s">
        <v>89</v>
      </c>
      <c r="G63" s="27" t="s">
        <v>129</v>
      </c>
      <c r="H63" s="58"/>
      <c r="I63" s="23"/>
      <c r="J63" s="52"/>
      <c r="K63" s="41" t="s">
        <v>1</v>
      </c>
      <c r="L63" s="22"/>
    </row>
    <row r="64" spans="1:12" x14ac:dyDescent="0.2">
      <c r="A64" s="11" t="s">
        <v>136</v>
      </c>
      <c r="B64" s="9" t="s">
        <v>5</v>
      </c>
      <c r="C64" s="9" t="s">
        <v>22</v>
      </c>
      <c r="D64" s="26" t="s">
        <v>57</v>
      </c>
      <c r="E64" s="27" t="s">
        <v>57</v>
      </c>
      <c r="F64" s="27" t="s">
        <v>92</v>
      </c>
      <c r="G64" s="27" t="s">
        <v>134</v>
      </c>
      <c r="H64" s="58"/>
      <c r="I64" s="23"/>
      <c r="J64" s="52"/>
      <c r="K64" s="41" t="s">
        <v>1</v>
      </c>
      <c r="L64" s="22"/>
    </row>
    <row r="65" spans="1:12" x14ac:dyDescent="0.2">
      <c r="A65" s="11" t="s">
        <v>166</v>
      </c>
      <c r="B65" s="9" t="s">
        <v>5</v>
      </c>
      <c r="C65" s="9" t="s">
        <v>22</v>
      </c>
      <c r="D65" s="26" t="s">
        <v>59</v>
      </c>
      <c r="E65" s="27" t="s">
        <v>56</v>
      </c>
      <c r="F65" s="27" t="s">
        <v>167</v>
      </c>
      <c r="G65" s="27" t="s">
        <v>168</v>
      </c>
      <c r="H65" s="23">
        <v>4776450036</v>
      </c>
      <c r="I65" s="23"/>
      <c r="J65" s="52"/>
      <c r="K65" s="41" t="s">
        <v>1</v>
      </c>
      <c r="L65" s="22"/>
    </row>
    <row r="66" spans="1:12" x14ac:dyDescent="0.2">
      <c r="A66" s="11" t="s">
        <v>162</v>
      </c>
      <c r="B66" s="9" t="s">
        <v>5</v>
      </c>
      <c r="C66" s="9" t="s">
        <v>22</v>
      </c>
      <c r="D66" s="26" t="s">
        <v>59</v>
      </c>
      <c r="E66" s="27" t="s">
        <v>56</v>
      </c>
      <c r="F66" s="27" t="s">
        <v>163</v>
      </c>
      <c r="G66" s="27" t="s">
        <v>238</v>
      </c>
      <c r="H66" s="23" t="s">
        <v>164</v>
      </c>
      <c r="I66" s="23">
        <v>2.2000000000000002</v>
      </c>
      <c r="J66" s="52">
        <v>5.0999999999999996</v>
      </c>
      <c r="K66" s="41" t="s">
        <v>1</v>
      </c>
      <c r="L66" s="22"/>
    </row>
    <row r="67" spans="1:12" x14ac:dyDescent="0.2">
      <c r="A67" s="11" t="s">
        <v>165</v>
      </c>
      <c r="B67" s="9" t="s">
        <v>5</v>
      </c>
      <c r="C67" s="9" t="s">
        <v>22</v>
      </c>
      <c r="D67" s="26" t="s">
        <v>59</v>
      </c>
      <c r="E67" s="27" t="s">
        <v>56</v>
      </c>
      <c r="F67" s="27" t="s">
        <v>163</v>
      </c>
      <c r="G67" s="27" t="s">
        <v>238</v>
      </c>
      <c r="H67" s="23" t="s">
        <v>164</v>
      </c>
      <c r="I67" s="23">
        <v>2.2000000000000002</v>
      </c>
      <c r="J67" s="52">
        <v>5.0999999999999996</v>
      </c>
      <c r="K67" s="41" t="s">
        <v>1</v>
      </c>
      <c r="L67" s="22"/>
    </row>
    <row r="68" spans="1:12" ht="22.8" x14ac:dyDescent="0.2">
      <c r="A68" s="11" t="s">
        <v>156</v>
      </c>
      <c r="B68" s="9" t="s">
        <v>39</v>
      </c>
      <c r="C68" s="9" t="s">
        <v>22</v>
      </c>
      <c r="D68" s="26" t="s">
        <v>59</v>
      </c>
      <c r="E68" s="27" t="s">
        <v>55</v>
      </c>
      <c r="F68" s="27" t="s">
        <v>157</v>
      </c>
      <c r="G68" s="27" t="s">
        <v>159</v>
      </c>
      <c r="H68" s="23" t="s">
        <v>234</v>
      </c>
      <c r="I68" s="23">
        <v>0.18</v>
      </c>
      <c r="J68" s="52">
        <f>I68/(SQRT(3)*0.4*0.69*0.6)</f>
        <v>0.62755464042350628</v>
      </c>
      <c r="K68" s="41" t="s">
        <v>1</v>
      </c>
      <c r="L68" s="22"/>
    </row>
    <row r="69" spans="1:12" ht="22.8" x14ac:dyDescent="0.2">
      <c r="A69" s="11" t="s">
        <v>158</v>
      </c>
      <c r="B69" s="9" t="s">
        <v>39</v>
      </c>
      <c r="C69" s="9" t="s">
        <v>22</v>
      </c>
      <c r="D69" s="26" t="s">
        <v>59</v>
      </c>
      <c r="E69" s="27" t="s">
        <v>55</v>
      </c>
      <c r="F69" s="27" t="s">
        <v>160</v>
      </c>
      <c r="G69" s="27" t="s">
        <v>161</v>
      </c>
      <c r="H69" s="23" t="s">
        <v>235</v>
      </c>
      <c r="I69" s="23">
        <v>0.18</v>
      </c>
      <c r="J69" s="52">
        <f>I69/(SQRT(3)*0.4*0.69*0.6)</f>
        <v>0.62755464042350628</v>
      </c>
      <c r="K69" s="41" t="s">
        <v>1</v>
      </c>
      <c r="L69" s="22"/>
    </row>
    <row r="70" spans="1:12" x14ac:dyDescent="0.2">
      <c r="A70" s="11" t="s">
        <v>170</v>
      </c>
      <c r="B70" s="9" t="s">
        <v>39</v>
      </c>
      <c r="C70" s="9" t="s">
        <v>22</v>
      </c>
      <c r="D70" s="26" t="s">
        <v>57</v>
      </c>
      <c r="E70" s="27" t="s">
        <v>57</v>
      </c>
      <c r="F70" s="27" t="s">
        <v>61</v>
      </c>
      <c r="G70" s="27" t="s">
        <v>171</v>
      </c>
      <c r="H70" s="58"/>
      <c r="I70" s="23"/>
      <c r="J70" s="52"/>
      <c r="K70" s="41" t="s">
        <v>1</v>
      </c>
      <c r="L70" s="22"/>
    </row>
    <row r="71" spans="1:12" ht="22.8" x14ac:dyDescent="0.2">
      <c r="A71" s="11" t="s">
        <v>169</v>
      </c>
      <c r="B71" s="9" t="s">
        <v>39</v>
      </c>
      <c r="C71" s="9" t="s">
        <v>22</v>
      </c>
      <c r="D71" s="26" t="s">
        <v>59</v>
      </c>
      <c r="E71" s="27" t="s">
        <v>55</v>
      </c>
      <c r="F71" s="27" t="s">
        <v>172</v>
      </c>
      <c r="G71" s="27" t="s">
        <v>219</v>
      </c>
      <c r="H71" s="58" t="s">
        <v>239</v>
      </c>
      <c r="I71" s="23">
        <v>0.37</v>
      </c>
      <c r="J71" s="52">
        <f>I71/(SQRT(3)*0.4*0.68*0.75)</f>
        <v>1.0471549000007918</v>
      </c>
      <c r="K71" s="41" t="s">
        <v>1</v>
      </c>
      <c r="L71" s="22"/>
    </row>
    <row r="72" spans="1:12" ht="22.8" x14ac:dyDescent="0.2">
      <c r="A72" s="11" t="s">
        <v>173</v>
      </c>
      <c r="B72" s="9" t="s">
        <v>39</v>
      </c>
      <c r="C72" s="9" t="s">
        <v>22</v>
      </c>
      <c r="D72" s="26" t="s">
        <v>59</v>
      </c>
      <c r="E72" s="27" t="s">
        <v>55</v>
      </c>
      <c r="F72" s="27" t="s">
        <v>174</v>
      </c>
      <c r="G72" s="27" t="s">
        <v>175</v>
      </c>
      <c r="H72" s="23" t="s">
        <v>240</v>
      </c>
      <c r="I72" s="23">
        <v>0.37</v>
      </c>
      <c r="J72" s="52">
        <f>I72/(SQRT(3)*0.4*0.74*0.72)</f>
        <v>1.0023442173431003</v>
      </c>
      <c r="K72" s="41" t="s">
        <v>1</v>
      </c>
      <c r="L72" s="22"/>
    </row>
    <row r="73" spans="1:12" ht="22.8" x14ac:dyDescent="0.2">
      <c r="A73" s="11" t="s">
        <v>176</v>
      </c>
      <c r="B73" s="9" t="s">
        <v>39</v>
      </c>
      <c r="C73" s="9" t="s">
        <v>22</v>
      </c>
      <c r="D73" s="26" t="s">
        <v>59</v>
      </c>
      <c r="E73" s="27" t="s">
        <v>55</v>
      </c>
      <c r="F73" s="27" t="s">
        <v>174</v>
      </c>
      <c r="G73" s="27" t="s">
        <v>175</v>
      </c>
      <c r="H73" s="23" t="s">
        <v>241</v>
      </c>
      <c r="I73" s="23">
        <v>0.37</v>
      </c>
      <c r="J73" s="52">
        <f>I73/(SQRT(3)*0.4*0.74*0.72)</f>
        <v>1.0023442173431003</v>
      </c>
      <c r="K73" s="41" t="s">
        <v>1</v>
      </c>
      <c r="L73" s="22"/>
    </row>
    <row r="74" spans="1:12" x14ac:dyDescent="0.2">
      <c r="A74" s="11" t="s">
        <v>142</v>
      </c>
      <c r="B74" s="9" t="s">
        <v>3</v>
      </c>
      <c r="C74" s="9" t="s">
        <v>22</v>
      </c>
      <c r="D74" s="26" t="s">
        <v>57</v>
      </c>
      <c r="E74" s="27" t="s">
        <v>57</v>
      </c>
      <c r="F74" s="27" t="s">
        <v>143</v>
      </c>
      <c r="G74" s="27" t="s">
        <v>243</v>
      </c>
      <c r="H74" s="58" t="s">
        <v>242</v>
      </c>
      <c r="I74" s="23"/>
      <c r="J74" s="52"/>
      <c r="K74" s="41" t="s">
        <v>1</v>
      </c>
      <c r="L74" s="22"/>
    </row>
    <row r="75" spans="1:12" x14ac:dyDescent="0.2">
      <c r="A75" s="11" t="s">
        <v>144</v>
      </c>
      <c r="B75" s="9" t="s">
        <v>3</v>
      </c>
      <c r="C75" s="9" t="s">
        <v>22</v>
      </c>
      <c r="D75" s="26" t="s">
        <v>57</v>
      </c>
      <c r="E75" s="27" t="s">
        <v>57</v>
      </c>
      <c r="F75" s="27" t="s">
        <v>89</v>
      </c>
      <c r="G75" s="27" t="s">
        <v>145</v>
      </c>
      <c r="H75" s="58"/>
      <c r="I75" s="23"/>
      <c r="J75" s="52"/>
      <c r="K75" s="41" t="s">
        <v>1</v>
      </c>
      <c r="L75" s="22"/>
    </row>
    <row r="76" spans="1:12" x14ac:dyDescent="0.2">
      <c r="A76" s="11" t="s">
        <v>146</v>
      </c>
      <c r="B76" s="9" t="s">
        <v>3</v>
      </c>
      <c r="C76" s="9" t="s">
        <v>22</v>
      </c>
      <c r="D76" s="26" t="s">
        <v>57</v>
      </c>
      <c r="E76" s="27" t="s">
        <v>57</v>
      </c>
      <c r="F76" s="27" t="s">
        <v>89</v>
      </c>
      <c r="G76" s="27" t="s">
        <v>145</v>
      </c>
      <c r="H76" s="58"/>
      <c r="I76" s="23"/>
      <c r="J76" s="52"/>
      <c r="K76" s="41" t="s">
        <v>1</v>
      </c>
      <c r="L76" s="22"/>
    </row>
    <row r="77" spans="1:12" ht="45.6" x14ac:dyDescent="0.2">
      <c r="A77" s="11" t="s">
        <v>147</v>
      </c>
      <c r="B77" s="9" t="s">
        <v>3</v>
      </c>
      <c r="C77" s="9" t="s">
        <v>28</v>
      </c>
      <c r="D77" s="26" t="s">
        <v>58</v>
      </c>
      <c r="E77" s="27" t="s">
        <v>55</v>
      </c>
      <c r="F77" s="27" t="s">
        <v>271</v>
      </c>
      <c r="G77" s="27" t="s">
        <v>273</v>
      </c>
      <c r="H77" s="23" t="s">
        <v>272</v>
      </c>
      <c r="I77" s="23">
        <v>1.5</v>
      </c>
      <c r="J77" s="52">
        <f>I77/(SQRT(3)*0.4*0.856*0.8)</f>
        <v>3.1615997509653866</v>
      </c>
      <c r="K77" s="41" t="s">
        <v>1</v>
      </c>
      <c r="L77" s="22"/>
    </row>
    <row r="78" spans="1:12" x14ac:dyDescent="0.2">
      <c r="A78" s="11" t="s">
        <v>149</v>
      </c>
      <c r="B78" s="9" t="s">
        <v>3</v>
      </c>
      <c r="C78" s="9" t="s">
        <v>22</v>
      </c>
      <c r="D78" s="26" t="s">
        <v>57</v>
      </c>
      <c r="E78" s="27" t="s">
        <v>57</v>
      </c>
      <c r="F78" s="27" t="s">
        <v>89</v>
      </c>
      <c r="G78" s="27" t="s">
        <v>145</v>
      </c>
      <c r="H78" s="58"/>
      <c r="I78" s="23"/>
      <c r="J78" s="52"/>
      <c r="K78" s="41" t="s">
        <v>1</v>
      </c>
      <c r="L78" s="22"/>
    </row>
    <row r="79" spans="1:12" x14ac:dyDescent="0.2">
      <c r="A79" s="11" t="s">
        <v>150</v>
      </c>
      <c r="B79" s="9" t="s">
        <v>3</v>
      </c>
      <c r="C79" s="9" t="s">
        <v>22</v>
      </c>
      <c r="D79" s="26" t="s">
        <v>57</v>
      </c>
      <c r="E79" s="27" t="s">
        <v>57</v>
      </c>
      <c r="F79" s="27" t="s">
        <v>89</v>
      </c>
      <c r="G79" s="27" t="s">
        <v>151</v>
      </c>
      <c r="H79" s="58"/>
      <c r="I79" s="23"/>
      <c r="J79" s="52"/>
      <c r="K79" s="41" t="s">
        <v>1</v>
      </c>
      <c r="L79" s="22"/>
    </row>
    <row r="80" spans="1:12" ht="45.6" x14ac:dyDescent="0.2">
      <c r="A80" s="11" t="s">
        <v>148</v>
      </c>
      <c r="B80" s="9" t="s">
        <v>3</v>
      </c>
      <c r="C80" s="9" t="s">
        <v>28</v>
      </c>
      <c r="D80" s="26" t="s">
        <v>58</v>
      </c>
      <c r="E80" s="27" t="s">
        <v>55</v>
      </c>
      <c r="F80" s="27" t="s">
        <v>271</v>
      </c>
      <c r="G80" s="27" t="s">
        <v>273</v>
      </c>
      <c r="H80" s="23" t="s">
        <v>274</v>
      </c>
      <c r="I80" s="23">
        <v>1.5</v>
      </c>
      <c r="J80" s="52">
        <f>I80/(SQRT(3)*0.4*0.856*0.8)</f>
        <v>3.1615997509653866</v>
      </c>
      <c r="K80" s="41" t="s">
        <v>1</v>
      </c>
      <c r="L80" s="22"/>
    </row>
    <row r="81" spans="1:12" x14ac:dyDescent="0.2">
      <c r="A81" s="11" t="s">
        <v>152</v>
      </c>
      <c r="B81" s="9" t="s">
        <v>3</v>
      </c>
      <c r="C81" s="9" t="s">
        <v>22</v>
      </c>
      <c r="D81" s="26" t="s">
        <v>57</v>
      </c>
      <c r="E81" s="27" t="s">
        <v>57</v>
      </c>
      <c r="F81" s="27" t="s">
        <v>89</v>
      </c>
      <c r="G81" s="27" t="s">
        <v>145</v>
      </c>
      <c r="H81" s="58"/>
      <c r="I81" s="23"/>
      <c r="J81" s="52"/>
      <c r="K81" s="41" t="s">
        <v>1</v>
      </c>
      <c r="L81" s="22"/>
    </row>
    <row r="82" spans="1:12" x14ac:dyDescent="0.2">
      <c r="A82" s="11" t="s">
        <v>153</v>
      </c>
      <c r="B82" s="9" t="s">
        <v>3</v>
      </c>
      <c r="C82" s="9" t="s">
        <v>22</v>
      </c>
      <c r="D82" s="26" t="s">
        <v>57</v>
      </c>
      <c r="E82" s="27" t="s">
        <v>57</v>
      </c>
      <c r="F82" s="27" t="s">
        <v>89</v>
      </c>
      <c r="G82" s="27" t="s">
        <v>151</v>
      </c>
      <c r="H82" s="58"/>
      <c r="I82" s="23"/>
      <c r="J82" s="52"/>
      <c r="K82" s="41" t="s">
        <v>1</v>
      </c>
      <c r="L82" s="22"/>
    </row>
    <row r="83" spans="1:12" x14ac:dyDescent="0.2">
      <c r="A83" s="11" t="s">
        <v>154</v>
      </c>
      <c r="B83" s="9" t="s">
        <v>3</v>
      </c>
      <c r="C83" s="9" t="s">
        <v>22</v>
      </c>
      <c r="D83" s="26" t="s">
        <v>57</v>
      </c>
      <c r="E83" s="27" t="s">
        <v>57</v>
      </c>
      <c r="F83" s="27" t="s">
        <v>92</v>
      </c>
      <c r="G83" s="27" t="s">
        <v>155</v>
      </c>
      <c r="H83" s="58"/>
      <c r="I83" s="23"/>
      <c r="J83" s="52"/>
      <c r="K83" s="41" t="s">
        <v>1</v>
      </c>
      <c r="L83" s="22"/>
    </row>
    <row r="84" spans="1:12" ht="91.2" x14ac:dyDescent="0.2">
      <c r="A84" s="11" t="s">
        <v>177</v>
      </c>
      <c r="B84" s="9" t="s">
        <v>3</v>
      </c>
      <c r="C84" s="9" t="s">
        <v>26</v>
      </c>
      <c r="D84" s="26" t="s">
        <v>58</v>
      </c>
      <c r="E84" s="27" t="s">
        <v>56</v>
      </c>
      <c r="F84" s="27" t="s">
        <v>268</v>
      </c>
      <c r="G84" s="27" t="s">
        <v>269</v>
      </c>
      <c r="H84" s="58" t="s">
        <v>270</v>
      </c>
      <c r="I84" s="23" t="s">
        <v>178</v>
      </c>
      <c r="J84" s="52">
        <f>20.5/(SQRT(3)*0.4*0.856*0.8)</f>
        <v>43.208529929860283</v>
      </c>
      <c r="K84" s="41" t="s">
        <v>1</v>
      </c>
      <c r="L84" s="22"/>
    </row>
    <row r="85" spans="1:12" ht="34.200000000000003" x14ac:dyDescent="0.2">
      <c r="A85" s="11" t="s">
        <v>181</v>
      </c>
      <c r="B85" s="9" t="s">
        <v>3</v>
      </c>
      <c r="C85" s="9" t="s">
        <v>27</v>
      </c>
      <c r="D85" s="26" t="s">
        <v>58</v>
      </c>
      <c r="E85" s="27" t="s">
        <v>56</v>
      </c>
      <c r="F85" s="27" t="s">
        <v>244</v>
      </c>
      <c r="G85" s="27" t="s">
        <v>245</v>
      </c>
      <c r="H85" s="58" t="s">
        <v>246</v>
      </c>
      <c r="I85" s="23">
        <v>1.5</v>
      </c>
      <c r="J85" s="52">
        <v>3.45</v>
      </c>
      <c r="K85" s="41" t="s">
        <v>1</v>
      </c>
      <c r="L85" s="22"/>
    </row>
    <row r="86" spans="1:12" x14ac:dyDescent="0.2">
      <c r="A86" s="11" t="s">
        <v>43</v>
      </c>
      <c r="B86" s="9" t="s">
        <v>3</v>
      </c>
      <c r="C86" s="9" t="s">
        <v>22</v>
      </c>
      <c r="D86" s="26" t="s">
        <v>57</v>
      </c>
      <c r="E86" s="27" t="s">
        <v>60</v>
      </c>
      <c r="F86" s="27"/>
      <c r="G86" s="27"/>
      <c r="H86" s="23"/>
      <c r="I86" s="23"/>
      <c r="J86" s="52"/>
      <c r="K86" s="41" t="s">
        <v>1</v>
      </c>
      <c r="L86" s="22"/>
    </row>
    <row r="87" spans="1:12" x14ac:dyDescent="0.2">
      <c r="A87" s="11" t="s">
        <v>179</v>
      </c>
      <c r="B87" s="9" t="s">
        <v>3</v>
      </c>
      <c r="C87" s="9" t="s">
        <v>22</v>
      </c>
      <c r="D87" s="26" t="s">
        <v>59</v>
      </c>
      <c r="E87" s="27" t="s">
        <v>57</v>
      </c>
      <c r="F87" s="27" t="s">
        <v>101</v>
      </c>
      <c r="G87" s="27" t="s">
        <v>180</v>
      </c>
      <c r="H87" s="58"/>
      <c r="I87" s="23"/>
      <c r="J87" s="52"/>
      <c r="K87" s="41" t="s">
        <v>1</v>
      </c>
      <c r="L87" s="22"/>
    </row>
    <row r="88" spans="1:12" ht="12" thickBot="1" x14ac:dyDescent="0.25">
      <c r="A88" s="11" t="s">
        <v>182</v>
      </c>
      <c r="B88" s="59" t="s">
        <v>22</v>
      </c>
      <c r="C88" s="59" t="s">
        <v>22</v>
      </c>
      <c r="D88" s="26" t="s">
        <v>59</v>
      </c>
      <c r="E88" s="27" t="s">
        <v>57</v>
      </c>
      <c r="F88" s="27" t="s">
        <v>183</v>
      </c>
      <c r="G88" s="27" t="s">
        <v>184</v>
      </c>
      <c r="H88" s="58"/>
      <c r="I88" s="23">
        <v>0.12</v>
      </c>
      <c r="J88" s="52">
        <v>0.43</v>
      </c>
      <c r="K88" s="41" t="s">
        <v>1</v>
      </c>
      <c r="L88" s="22"/>
    </row>
    <row r="89" spans="1:12" ht="12" thickBot="1" x14ac:dyDescent="0.25">
      <c r="A89" s="60" t="s">
        <v>20</v>
      </c>
      <c r="B89" s="7"/>
      <c r="C89" s="7"/>
      <c r="D89" s="44"/>
      <c r="E89" s="45"/>
      <c r="F89" s="45"/>
      <c r="G89" s="45"/>
      <c r="H89" s="7"/>
      <c r="I89" s="7"/>
      <c r="J89" s="51"/>
      <c r="K89" s="48"/>
      <c r="L89" s="22"/>
    </row>
    <row r="90" spans="1:12" ht="45.6" x14ac:dyDescent="0.2">
      <c r="A90" s="11" t="s">
        <v>188</v>
      </c>
      <c r="B90" s="9" t="s">
        <v>20</v>
      </c>
      <c r="C90" s="27" t="s">
        <v>20</v>
      </c>
      <c r="D90" s="26" t="s">
        <v>60</v>
      </c>
      <c r="E90" s="27" t="s">
        <v>55</v>
      </c>
      <c r="F90" s="27" t="s">
        <v>82</v>
      </c>
      <c r="G90" s="27" t="s">
        <v>194</v>
      </c>
      <c r="H90" s="27" t="s">
        <v>247</v>
      </c>
      <c r="I90" s="24"/>
      <c r="J90" s="52"/>
      <c r="K90" s="49" t="s">
        <v>1</v>
      </c>
      <c r="L90" s="22"/>
    </row>
    <row r="91" spans="1:12" ht="45.6" x14ac:dyDescent="0.2">
      <c r="A91" s="11" t="s">
        <v>189</v>
      </c>
      <c r="B91" s="9" t="s">
        <v>20</v>
      </c>
      <c r="C91" s="27" t="s">
        <v>20</v>
      </c>
      <c r="D91" s="26" t="s">
        <v>60</v>
      </c>
      <c r="E91" s="27" t="s">
        <v>55</v>
      </c>
      <c r="F91" s="27" t="s">
        <v>82</v>
      </c>
      <c r="G91" s="27" t="s">
        <v>248</v>
      </c>
      <c r="H91" s="27" t="s">
        <v>249</v>
      </c>
      <c r="I91" s="24"/>
      <c r="J91" s="52"/>
      <c r="K91" s="49" t="s">
        <v>1</v>
      </c>
      <c r="L91" s="22"/>
    </row>
    <row r="92" spans="1:12" ht="45.6" x14ac:dyDescent="0.2">
      <c r="A92" s="11" t="s">
        <v>190</v>
      </c>
      <c r="B92" s="9" t="s">
        <v>20</v>
      </c>
      <c r="C92" s="27" t="s">
        <v>20</v>
      </c>
      <c r="D92" s="26" t="s">
        <v>60</v>
      </c>
      <c r="E92" s="27" t="s">
        <v>55</v>
      </c>
      <c r="F92" s="27" t="s">
        <v>82</v>
      </c>
      <c r="G92" s="27" t="s">
        <v>250</v>
      </c>
      <c r="H92" s="27" t="s">
        <v>251</v>
      </c>
      <c r="I92" s="24"/>
      <c r="J92" s="52"/>
      <c r="K92" s="49" t="s">
        <v>1</v>
      </c>
      <c r="L92" s="22"/>
    </row>
    <row r="93" spans="1:12" ht="45.6" x14ac:dyDescent="0.2">
      <c r="A93" s="11" t="s">
        <v>191</v>
      </c>
      <c r="B93" s="9" t="s">
        <v>20</v>
      </c>
      <c r="C93" s="27" t="s">
        <v>20</v>
      </c>
      <c r="D93" s="26" t="s">
        <v>60</v>
      </c>
      <c r="E93" s="27" t="s">
        <v>55</v>
      </c>
      <c r="F93" s="27" t="s">
        <v>82</v>
      </c>
      <c r="G93" s="27" t="s">
        <v>195</v>
      </c>
      <c r="H93" s="27" t="s">
        <v>252</v>
      </c>
      <c r="I93" s="24"/>
      <c r="J93" s="52"/>
      <c r="K93" s="49" t="s">
        <v>1</v>
      </c>
      <c r="L93" s="22"/>
    </row>
    <row r="94" spans="1:12" ht="45.6" x14ac:dyDescent="0.2">
      <c r="A94" s="11" t="s">
        <v>192</v>
      </c>
      <c r="B94" s="9" t="s">
        <v>20</v>
      </c>
      <c r="C94" s="27" t="s">
        <v>20</v>
      </c>
      <c r="D94" s="26" t="s">
        <v>60</v>
      </c>
      <c r="E94" s="27" t="s">
        <v>55</v>
      </c>
      <c r="F94" s="27" t="s">
        <v>82</v>
      </c>
      <c r="G94" s="27" t="s">
        <v>196</v>
      </c>
      <c r="H94" s="27" t="s">
        <v>253</v>
      </c>
      <c r="I94" s="24"/>
      <c r="J94" s="52"/>
      <c r="K94" s="49" t="s">
        <v>1</v>
      </c>
      <c r="L94" s="22"/>
    </row>
    <row r="95" spans="1:12" ht="45.6" x14ac:dyDescent="0.2">
      <c r="A95" s="11" t="s">
        <v>193</v>
      </c>
      <c r="B95" s="9" t="s">
        <v>20</v>
      </c>
      <c r="C95" s="27" t="s">
        <v>20</v>
      </c>
      <c r="D95" s="26" t="s">
        <v>60</v>
      </c>
      <c r="E95" s="27" t="s">
        <v>55</v>
      </c>
      <c r="F95" s="27" t="s">
        <v>82</v>
      </c>
      <c r="G95" s="27" t="s">
        <v>194</v>
      </c>
      <c r="H95" s="27" t="s">
        <v>254</v>
      </c>
      <c r="I95" s="24"/>
      <c r="J95" s="52"/>
      <c r="K95" s="49" t="s">
        <v>1</v>
      </c>
      <c r="L95" s="22"/>
    </row>
    <row r="96" spans="1:12" ht="34.200000000000003" x14ac:dyDescent="0.2">
      <c r="A96" s="11" t="s">
        <v>198</v>
      </c>
      <c r="B96" s="9" t="s">
        <v>20</v>
      </c>
      <c r="C96" s="27" t="s">
        <v>20</v>
      </c>
      <c r="D96" s="26" t="s">
        <v>60</v>
      </c>
      <c r="E96" s="27" t="s">
        <v>55</v>
      </c>
      <c r="F96" s="27" t="s">
        <v>82</v>
      </c>
      <c r="G96" s="27" t="s">
        <v>197</v>
      </c>
      <c r="H96" s="25"/>
      <c r="I96" s="24"/>
      <c r="J96" s="52"/>
      <c r="K96" s="49" t="s">
        <v>2</v>
      </c>
      <c r="L96" s="22"/>
    </row>
    <row r="97" spans="1:12" ht="16.2" x14ac:dyDescent="0.2">
      <c r="A97" s="11" t="s">
        <v>200</v>
      </c>
      <c r="B97" s="9" t="s">
        <v>20</v>
      </c>
      <c r="C97" s="27" t="s">
        <v>20</v>
      </c>
      <c r="D97" s="26" t="s">
        <v>60</v>
      </c>
      <c r="E97" s="27" t="s">
        <v>55</v>
      </c>
      <c r="F97" s="27" t="s">
        <v>199</v>
      </c>
      <c r="G97" s="27" t="s">
        <v>255</v>
      </c>
      <c r="H97" s="25"/>
      <c r="I97" s="24"/>
      <c r="J97" s="52"/>
      <c r="K97" s="49" t="s">
        <v>1</v>
      </c>
      <c r="L97" s="22"/>
    </row>
    <row r="98" spans="1:12" ht="16.2" x14ac:dyDescent="0.2">
      <c r="A98" s="11" t="s">
        <v>216</v>
      </c>
      <c r="B98" s="9" t="s">
        <v>20</v>
      </c>
      <c r="C98" s="27" t="s">
        <v>20</v>
      </c>
      <c r="D98" s="26" t="s">
        <v>60</v>
      </c>
      <c r="E98" s="27" t="s">
        <v>55</v>
      </c>
      <c r="F98" s="27" t="s">
        <v>217</v>
      </c>
      <c r="G98" s="27" t="s">
        <v>218</v>
      </c>
      <c r="H98" s="27">
        <v>40898</v>
      </c>
      <c r="I98" s="24"/>
      <c r="J98" s="52"/>
      <c r="K98" s="49" t="s">
        <v>1</v>
      </c>
      <c r="L98" s="22"/>
    </row>
    <row r="99" spans="1:12" ht="16.2" x14ac:dyDescent="0.2">
      <c r="A99" s="11" t="s">
        <v>201</v>
      </c>
      <c r="B99" s="9" t="s">
        <v>20</v>
      </c>
      <c r="C99" s="27" t="s">
        <v>20</v>
      </c>
      <c r="D99" s="26" t="s">
        <v>60</v>
      </c>
      <c r="E99" s="27" t="s">
        <v>55</v>
      </c>
      <c r="F99" s="27" t="s">
        <v>202</v>
      </c>
      <c r="G99" s="27" t="s">
        <v>203</v>
      </c>
      <c r="H99" s="25"/>
      <c r="I99" s="24"/>
      <c r="J99" s="52"/>
      <c r="K99" s="49" t="s">
        <v>1</v>
      </c>
      <c r="L99" s="22"/>
    </row>
    <row r="100" spans="1:12" ht="16.2" x14ac:dyDescent="0.2">
      <c r="A100" s="11" t="s">
        <v>204</v>
      </c>
      <c r="B100" s="9" t="s">
        <v>20</v>
      </c>
      <c r="C100" s="27" t="s">
        <v>20</v>
      </c>
      <c r="D100" s="26" t="s">
        <v>60</v>
      </c>
      <c r="E100" s="27" t="s">
        <v>55</v>
      </c>
      <c r="F100" s="27" t="s">
        <v>202</v>
      </c>
      <c r="G100" s="27" t="s">
        <v>203</v>
      </c>
      <c r="H100" s="25"/>
      <c r="I100" s="24"/>
      <c r="J100" s="52"/>
      <c r="K100" s="49" t="s">
        <v>1</v>
      </c>
      <c r="L100" s="22"/>
    </row>
    <row r="101" spans="1:12" ht="16.2" x14ac:dyDescent="0.2">
      <c r="A101" s="11" t="s">
        <v>45</v>
      </c>
      <c r="B101" s="9" t="s">
        <v>20</v>
      </c>
      <c r="C101" s="27" t="s">
        <v>20</v>
      </c>
      <c r="D101" s="26" t="s">
        <v>60</v>
      </c>
      <c r="E101" s="27" t="s">
        <v>55</v>
      </c>
      <c r="F101" s="27" t="s">
        <v>202</v>
      </c>
      <c r="G101" s="27" t="s">
        <v>203</v>
      </c>
      <c r="H101" s="25"/>
      <c r="I101" s="24"/>
      <c r="J101" s="52"/>
      <c r="K101" s="49" t="s">
        <v>1</v>
      </c>
      <c r="L101" s="22"/>
    </row>
    <row r="102" spans="1:12" ht="16.2" x14ac:dyDescent="0.2">
      <c r="A102" s="11" t="s">
        <v>46</v>
      </c>
      <c r="B102" s="9" t="s">
        <v>20</v>
      </c>
      <c r="C102" s="27" t="s">
        <v>20</v>
      </c>
      <c r="D102" s="26" t="s">
        <v>60</v>
      </c>
      <c r="E102" s="27" t="s">
        <v>55</v>
      </c>
      <c r="F102" s="27" t="s">
        <v>202</v>
      </c>
      <c r="G102" s="27" t="s">
        <v>203</v>
      </c>
      <c r="H102" s="25"/>
      <c r="I102" s="24"/>
      <c r="J102" s="52"/>
      <c r="K102" s="49" t="s">
        <v>1</v>
      </c>
      <c r="L102" s="22"/>
    </row>
    <row r="103" spans="1:12" ht="16.8" thickBot="1" x14ac:dyDescent="0.25">
      <c r="A103" s="11" t="s">
        <v>205</v>
      </c>
      <c r="B103" s="9" t="s">
        <v>20</v>
      </c>
      <c r="C103" s="27" t="s">
        <v>20</v>
      </c>
      <c r="D103" s="26" t="s">
        <v>60</v>
      </c>
      <c r="E103" s="27" t="s">
        <v>55</v>
      </c>
      <c r="F103" s="27" t="s">
        <v>202</v>
      </c>
      <c r="G103" s="27" t="s">
        <v>203</v>
      </c>
      <c r="H103" s="25"/>
      <c r="I103" s="24"/>
      <c r="J103" s="52"/>
      <c r="K103" s="49" t="s">
        <v>1</v>
      </c>
      <c r="L103" s="22"/>
    </row>
    <row r="104" spans="1:12" ht="23.4" thickBot="1" x14ac:dyDescent="0.25">
      <c r="A104" s="6" t="s">
        <v>34</v>
      </c>
      <c r="B104" s="7"/>
      <c r="C104" s="7"/>
      <c r="D104" s="44"/>
      <c r="E104" s="45"/>
      <c r="F104" s="45"/>
      <c r="G104" s="45"/>
      <c r="H104" s="7"/>
      <c r="I104" s="7"/>
      <c r="J104" s="51"/>
      <c r="K104" s="48"/>
      <c r="L104" s="22"/>
    </row>
    <row r="105" spans="1:12" x14ac:dyDescent="0.2">
      <c r="A105" s="14" t="s">
        <v>206</v>
      </c>
      <c r="B105" s="8" t="s">
        <v>21</v>
      </c>
      <c r="C105" s="8" t="s">
        <v>21</v>
      </c>
      <c r="D105" s="34"/>
      <c r="E105" s="8"/>
      <c r="F105" s="8"/>
      <c r="G105" s="8"/>
      <c r="H105" s="8"/>
      <c r="I105" s="8">
        <v>100</v>
      </c>
      <c r="J105" s="53"/>
      <c r="K105" s="40" t="s">
        <v>1</v>
      </c>
      <c r="L105" s="22"/>
    </row>
    <row r="106" spans="1:12" x14ac:dyDescent="0.2">
      <c r="A106" s="11" t="s">
        <v>31</v>
      </c>
      <c r="B106" s="9" t="s">
        <v>21</v>
      </c>
      <c r="C106" s="9" t="s">
        <v>21</v>
      </c>
      <c r="D106" s="35"/>
      <c r="E106" s="9"/>
      <c r="F106" s="9"/>
      <c r="G106" s="9"/>
      <c r="H106" s="9"/>
      <c r="I106" s="9">
        <v>100</v>
      </c>
      <c r="J106" s="54"/>
      <c r="K106" s="41" t="s">
        <v>1</v>
      </c>
      <c r="L106" s="22"/>
    </row>
    <row r="107" spans="1:12" x14ac:dyDescent="0.2">
      <c r="A107" s="11" t="s">
        <v>32</v>
      </c>
      <c r="B107" s="9" t="s">
        <v>21</v>
      </c>
      <c r="C107" s="9" t="s">
        <v>21</v>
      </c>
      <c r="D107" s="35"/>
      <c r="E107" s="9"/>
      <c r="F107" s="9"/>
      <c r="G107" s="9"/>
      <c r="H107" s="9"/>
      <c r="I107" s="9"/>
      <c r="J107" s="54"/>
      <c r="K107" s="41" t="s">
        <v>1</v>
      </c>
      <c r="L107" s="22"/>
    </row>
    <row r="108" spans="1:12" ht="148.19999999999999" x14ac:dyDescent="0.2">
      <c r="A108" s="11" t="s">
        <v>40</v>
      </c>
      <c r="B108" s="9" t="s">
        <v>21</v>
      </c>
      <c r="C108" s="9" t="s">
        <v>21</v>
      </c>
      <c r="D108" s="35"/>
      <c r="E108" s="9"/>
      <c r="F108" s="9" t="s">
        <v>209</v>
      </c>
      <c r="G108" s="9"/>
      <c r="H108" s="9" t="s">
        <v>210</v>
      </c>
      <c r="I108" s="9"/>
      <c r="J108" s="54"/>
      <c r="K108" s="41" t="s">
        <v>1</v>
      </c>
      <c r="L108" s="22"/>
    </row>
    <row r="109" spans="1:12" x14ac:dyDescent="0.2">
      <c r="A109" s="11" t="s">
        <v>256</v>
      </c>
      <c r="B109" s="9" t="s">
        <v>21</v>
      </c>
      <c r="C109" s="9" t="s">
        <v>21</v>
      </c>
      <c r="D109" s="35"/>
      <c r="E109" s="9"/>
      <c r="F109" s="9" t="s">
        <v>257</v>
      </c>
      <c r="G109" s="9" t="s">
        <v>258</v>
      </c>
      <c r="H109" s="9" t="s">
        <v>259</v>
      </c>
      <c r="I109" s="9">
        <v>1</v>
      </c>
      <c r="J109" s="52">
        <v>4.5999999999999996</v>
      </c>
      <c r="K109" s="41" t="s">
        <v>1</v>
      </c>
      <c r="L109" s="22"/>
    </row>
    <row r="110" spans="1:12" x14ac:dyDescent="0.2">
      <c r="A110" s="11" t="s">
        <v>33</v>
      </c>
      <c r="B110" s="9" t="s">
        <v>21</v>
      </c>
      <c r="C110" s="9" t="s">
        <v>21</v>
      </c>
      <c r="D110" s="35"/>
      <c r="E110" s="9" t="s">
        <v>56</v>
      </c>
      <c r="F110" s="9" t="s">
        <v>207</v>
      </c>
      <c r="G110" s="9" t="s">
        <v>208</v>
      </c>
      <c r="H110" s="9">
        <v>31527</v>
      </c>
      <c r="I110" s="9">
        <v>12.5</v>
      </c>
      <c r="J110" s="52">
        <f>I110/(SQRT(3)*0.4)</f>
        <v>18.042195912175806</v>
      </c>
      <c r="K110" s="41" t="s">
        <v>1</v>
      </c>
      <c r="L110" s="22"/>
    </row>
    <row r="111" spans="1:12" x14ac:dyDescent="0.2">
      <c r="A111" s="11" t="s">
        <v>215</v>
      </c>
      <c r="B111" s="9" t="s">
        <v>21</v>
      </c>
      <c r="C111" s="9" t="s">
        <v>21</v>
      </c>
      <c r="D111" s="35"/>
      <c r="E111" s="9"/>
      <c r="F111" s="9"/>
      <c r="G111" s="9"/>
      <c r="H111" s="9"/>
      <c r="I111" s="9"/>
      <c r="J111" s="52"/>
      <c r="K111" s="41" t="s">
        <v>1</v>
      </c>
      <c r="L111" s="22"/>
    </row>
    <row r="112" spans="1:12" x14ac:dyDescent="0.2">
      <c r="A112" s="11" t="s">
        <v>37</v>
      </c>
      <c r="B112" s="9" t="s">
        <v>21</v>
      </c>
      <c r="C112" s="9" t="s">
        <v>21</v>
      </c>
      <c r="D112" s="35"/>
      <c r="E112" s="9"/>
      <c r="F112" s="9"/>
      <c r="G112" s="9"/>
      <c r="H112" s="9"/>
      <c r="I112" s="9"/>
      <c r="J112" s="54"/>
      <c r="K112" s="41" t="s">
        <v>1</v>
      </c>
      <c r="L112" s="22"/>
    </row>
    <row r="113" spans="1:12" x14ac:dyDescent="0.2">
      <c r="A113" s="11" t="s">
        <v>41</v>
      </c>
      <c r="B113" s="9" t="s">
        <v>21</v>
      </c>
      <c r="C113" s="9" t="s">
        <v>21</v>
      </c>
      <c r="D113" s="35"/>
      <c r="E113" s="9"/>
      <c r="F113" s="9"/>
      <c r="G113" s="9"/>
      <c r="H113" s="9"/>
      <c r="I113" s="9"/>
      <c r="J113" s="54"/>
      <c r="K113" s="41" t="s">
        <v>1</v>
      </c>
      <c r="L113" s="22"/>
    </row>
    <row r="114" spans="1:12" x14ac:dyDescent="0.2">
      <c r="A114" s="61" t="s">
        <v>47</v>
      </c>
      <c r="B114" s="9" t="s">
        <v>21</v>
      </c>
      <c r="C114" s="9" t="s">
        <v>21</v>
      </c>
      <c r="D114" s="35"/>
      <c r="E114" s="9"/>
      <c r="F114" s="9" t="s">
        <v>301</v>
      </c>
      <c r="G114" s="9" t="s">
        <v>302</v>
      </c>
      <c r="H114" s="9"/>
      <c r="I114" s="9"/>
      <c r="J114" s="54"/>
      <c r="K114" s="41" t="s">
        <v>1</v>
      </c>
      <c r="L114" s="22"/>
    </row>
    <row r="115" spans="1:12" ht="91.2" x14ac:dyDescent="0.2">
      <c r="A115" s="61" t="s">
        <v>35</v>
      </c>
      <c r="B115" s="9" t="s">
        <v>21</v>
      </c>
      <c r="C115" s="9" t="s">
        <v>21</v>
      </c>
      <c r="D115" s="35"/>
      <c r="E115" s="9"/>
      <c r="F115" s="9" t="s">
        <v>260</v>
      </c>
      <c r="G115" s="9" t="s">
        <v>264</v>
      </c>
      <c r="H115" s="9"/>
      <c r="I115" s="9">
        <v>500</v>
      </c>
      <c r="J115" s="54">
        <f>I115/230</f>
        <v>2.1739130434782608</v>
      </c>
      <c r="K115" s="41" t="s">
        <v>1</v>
      </c>
      <c r="L115" s="22"/>
    </row>
    <row r="116" spans="1:12" ht="45.6" x14ac:dyDescent="0.2">
      <c r="A116" s="61" t="s">
        <v>36</v>
      </c>
      <c r="B116" s="9" t="s">
        <v>21</v>
      </c>
      <c r="C116" s="9" t="s">
        <v>21</v>
      </c>
      <c r="D116" s="35" t="s">
        <v>57</v>
      </c>
      <c r="E116" s="9" t="s">
        <v>60</v>
      </c>
      <c r="F116" s="9" t="s">
        <v>284</v>
      </c>
      <c r="G116" s="9" t="s">
        <v>285</v>
      </c>
      <c r="H116" s="62" t="s">
        <v>90</v>
      </c>
      <c r="I116" s="9">
        <v>300</v>
      </c>
      <c r="J116" s="54">
        <f>I116/230</f>
        <v>1.3043478260869565</v>
      </c>
      <c r="K116" s="41" t="s">
        <v>1</v>
      </c>
      <c r="L116" s="22"/>
    </row>
    <row r="117" spans="1:12" ht="12" thickBot="1" x14ac:dyDescent="0.25">
      <c r="A117" s="61" t="s">
        <v>42</v>
      </c>
      <c r="B117" s="9" t="s">
        <v>21</v>
      </c>
      <c r="C117" s="9" t="s">
        <v>21</v>
      </c>
      <c r="D117" s="35" t="s">
        <v>57</v>
      </c>
      <c r="E117" s="9" t="s">
        <v>60</v>
      </c>
      <c r="F117" s="9" t="s">
        <v>286</v>
      </c>
      <c r="G117" s="9" t="s">
        <v>287</v>
      </c>
      <c r="H117" s="63" t="s">
        <v>90</v>
      </c>
      <c r="I117" s="9">
        <v>140</v>
      </c>
      <c r="J117" s="54">
        <f>I117/230</f>
        <v>0.60869565217391308</v>
      </c>
      <c r="K117" s="41" t="s">
        <v>1</v>
      </c>
      <c r="L117" s="22"/>
    </row>
    <row r="118" spans="1:12" ht="12" thickBot="1" x14ac:dyDescent="0.25">
      <c r="A118" s="6" t="s">
        <v>9</v>
      </c>
      <c r="B118" s="7"/>
      <c r="C118" s="7"/>
      <c r="D118" s="44"/>
      <c r="E118" s="45"/>
      <c r="F118" s="45"/>
      <c r="G118" s="45"/>
      <c r="H118" s="7"/>
      <c r="I118" s="7"/>
      <c r="J118" s="51"/>
      <c r="K118" s="48"/>
      <c r="L118" s="5"/>
    </row>
    <row r="119" spans="1:12" x14ac:dyDescent="0.2">
      <c r="A119" s="14" t="s">
        <v>15</v>
      </c>
      <c r="B119" s="8" t="s">
        <v>22</v>
      </c>
      <c r="C119" s="8" t="s">
        <v>22</v>
      </c>
      <c r="D119" s="34"/>
      <c r="E119" s="8"/>
      <c r="F119" s="8"/>
      <c r="G119" s="8"/>
      <c r="H119" s="8"/>
      <c r="I119" s="8"/>
      <c r="J119" s="53"/>
      <c r="K119" s="40" t="s">
        <v>1</v>
      </c>
      <c r="L119" s="22"/>
    </row>
    <row r="120" spans="1:12" x14ac:dyDescent="0.2">
      <c r="A120" s="11" t="s">
        <v>16</v>
      </c>
      <c r="B120" s="9" t="s">
        <v>22</v>
      </c>
      <c r="C120" s="9" t="s">
        <v>22</v>
      </c>
      <c r="D120" s="35"/>
      <c r="E120" s="9"/>
      <c r="F120" s="9"/>
      <c r="G120" s="9"/>
      <c r="H120" s="9"/>
      <c r="I120" s="9"/>
      <c r="J120" s="54"/>
      <c r="K120" s="41" t="s">
        <v>1</v>
      </c>
      <c r="L120" s="22"/>
    </row>
    <row r="121" spans="1:12" x14ac:dyDescent="0.2">
      <c r="A121" s="11" t="s">
        <v>17</v>
      </c>
      <c r="B121" s="9" t="s">
        <v>22</v>
      </c>
      <c r="C121" s="9" t="s">
        <v>22</v>
      </c>
      <c r="D121" s="35"/>
      <c r="E121" s="9"/>
      <c r="F121" s="9"/>
      <c r="G121" s="9"/>
      <c r="H121" s="9"/>
      <c r="I121" s="9"/>
      <c r="J121" s="54"/>
      <c r="K121" s="41" t="s">
        <v>1</v>
      </c>
      <c r="L121" s="22"/>
    </row>
    <row r="122" spans="1:12" ht="12" thickBot="1" x14ac:dyDescent="0.25">
      <c r="A122" s="12" t="s">
        <v>18</v>
      </c>
      <c r="B122" s="13" t="s">
        <v>22</v>
      </c>
      <c r="C122" s="13" t="s">
        <v>22</v>
      </c>
      <c r="D122" s="36"/>
      <c r="E122" s="13"/>
      <c r="F122" s="13"/>
      <c r="G122" s="13"/>
      <c r="H122" s="13"/>
      <c r="I122" s="13"/>
      <c r="J122" s="55"/>
      <c r="K122" s="42" t="s">
        <v>1</v>
      </c>
      <c r="L122" s="22"/>
    </row>
    <row r="123" spans="1:12" ht="12" thickBot="1" x14ac:dyDescent="0.25">
      <c r="A123" s="6" t="s">
        <v>10</v>
      </c>
      <c r="B123" s="7"/>
      <c r="C123" s="7"/>
      <c r="D123" s="44"/>
      <c r="E123" s="45"/>
      <c r="F123" s="45"/>
      <c r="G123" s="45"/>
      <c r="H123" s="7"/>
      <c r="I123" s="7"/>
      <c r="J123" s="51"/>
      <c r="K123" s="48"/>
      <c r="L123" s="5"/>
    </row>
    <row r="124" spans="1:12" x14ac:dyDescent="0.2">
      <c r="A124" s="14" t="s">
        <v>11</v>
      </c>
      <c r="B124" s="8" t="s">
        <v>22</v>
      </c>
      <c r="C124" s="8" t="s">
        <v>22</v>
      </c>
      <c r="D124" s="34"/>
      <c r="E124" s="8"/>
      <c r="F124" s="8"/>
      <c r="G124" s="8"/>
      <c r="H124" s="8"/>
      <c r="I124" s="8"/>
      <c r="J124" s="53"/>
      <c r="K124" s="41" t="s">
        <v>1</v>
      </c>
      <c r="L124" s="22"/>
    </row>
    <row r="125" spans="1:12" x14ac:dyDescent="0.2">
      <c r="A125" s="11" t="s">
        <v>12</v>
      </c>
      <c r="B125" s="9" t="s">
        <v>22</v>
      </c>
      <c r="C125" s="9" t="s">
        <v>22</v>
      </c>
      <c r="D125" s="35"/>
      <c r="E125" s="9"/>
      <c r="F125" s="9"/>
      <c r="G125" s="9"/>
      <c r="H125" s="9"/>
      <c r="I125" s="9"/>
      <c r="J125" s="54"/>
      <c r="K125" s="41" t="s">
        <v>1</v>
      </c>
      <c r="L125" s="22"/>
    </row>
    <row r="126" spans="1:12" x14ac:dyDescent="0.2">
      <c r="A126" s="11" t="s">
        <v>13</v>
      </c>
      <c r="B126" s="9" t="s">
        <v>22</v>
      </c>
      <c r="C126" s="9" t="s">
        <v>22</v>
      </c>
      <c r="D126" s="35"/>
      <c r="E126" s="9"/>
      <c r="F126" s="9"/>
      <c r="G126" s="9"/>
      <c r="H126" s="9"/>
      <c r="I126" s="9"/>
      <c r="J126" s="54"/>
      <c r="K126" s="41" t="s">
        <v>1</v>
      </c>
      <c r="L126" s="22"/>
    </row>
    <row r="127" spans="1:12" x14ac:dyDescent="0.2">
      <c r="A127" s="11" t="s">
        <v>288</v>
      </c>
      <c r="B127" s="9" t="s">
        <v>22</v>
      </c>
      <c r="C127" s="9" t="s">
        <v>22</v>
      </c>
      <c r="D127" s="35"/>
      <c r="E127" s="9"/>
      <c r="F127" s="9"/>
      <c r="G127" s="9"/>
      <c r="H127" s="9"/>
      <c r="I127" s="9"/>
      <c r="J127" s="54"/>
      <c r="K127" s="41" t="s">
        <v>1</v>
      </c>
      <c r="L127" s="22"/>
    </row>
    <row r="128" spans="1:12" x14ac:dyDescent="0.2">
      <c r="A128" s="11" t="s">
        <v>14</v>
      </c>
      <c r="B128" s="9" t="s">
        <v>22</v>
      </c>
      <c r="C128" s="9" t="s">
        <v>22</v>
      </c>
      <c r="D128" s="35"/>
      <c r="E128" s="9"/>
      <c r="F128" s="9"/>
      <c r="G128" s="9"/>
      <c r="H128" s="9"/>
      <c r="I128" s="9"/>
      <c r="J128" s="54"/>
      <c r="K128" s="41" t="s">
        <v>1</v>
      </c>
      <c r="L128" s="22"/>
    </row>
    <row r="129" spans="1:12" ht="12" thickBot="1" x14ac:dyDescent="0.25">
      <c r="A129" s="11" t="s">
        <v>289</v>
      </c>
      <c r="B129" s="9"/>
      <c r="C129" s="9"/>
      <c r="D129" s="35"/>
      <c r="E129" s="9"/>
      <c r="F129" s="9"/>
      <c r="G129" s="9"/>
      <c r="H129" s="9"/>
      <c r="I129" s="9"/>
      <c r="J129" s="54"/>
      <c r="K129" s="41"/>
      <c r="L129" s="22"/>
    </row>
    <row r="130" spans="1:12" ht="12" thickBot="1" x14ac:dyDescent="0.25">
      <c r="A130" s="6" t="s">
        <v>290</v>
      </c>
      <c r="B130" s="7"/>
      <c r="C130" s="7"/>
      <c r="D130" s="44"/>
      <c r="E130" s="45"/>
      <c r="F130" s="45"/>
      <c r="G130" s="45"/>
      <c r="H130" s="7"/>
      <c r="I130" s="7"/>
      <c r="J130" s="51"/>
      <c r="K130" s="48"/>
      <c r="L130" s="5"/>
    </row>
    <row r="131" spans="1:12" x14ac:dyDescent="0.2">
      <c r="A131" s="14" t="s">
        <v>291</v>
      </c>
      <c r="B131" s="8" t="s">
        <v>22</v>
      </c>
      <c r="C131" s="8" t="s">
        <v>22</v>
      </c>
      <c r="D131" s="34"/>
      <c r="E131" s="8"/>
      <c r="F131" s="8"/>
      <c r="G131" s="8"/>
      <c r="H131" s="8"/>
      <c r="I131" s="8"/>
      <c r="J131" s="53"/>
      <c r="K131" s="41" t="s">
        <v>1</v>
      </c>
      <c r="L131" s="22"/>
    </row>
    <row r="132" spans="1:12" x14ac:dyDescent="0.2">
      <c r="A132" s="14" t="s">
        <v>292</v>
      </c>
      <c r="B132" s="8" t="s">
        <v>22</v>
      </c>
      <c r="C132" s="8" t="s">
        <v>22</v>
      </c>
      <c r="D132" s="34"/>
      <c r="E132" s="8"/>
      <c r="F132" s="8"/>
      <c r="G132" s="8"/>
      <c r="H132" s="8"/>
      <c r="I132" s="8"/>
      <c r="J132" s="53"/>
      <c r="K132" s="41" t="s">
        <v>1</v>
      </c>
      <c r="L132" s="22"/>
    </row>
    <row r="133" spans="1:12" x14ac:dyDescent="0.2">
      <c r="A133" s="11" t="s">
        <v>293</v>
      </c>
      <c r="B133" s="8" t="s">
        <v>22</v>
      </c>
      <c r="C133" s="8" t="s">
        <v>22</v>
      </c>
      <c r="D133" s="34"/>
      <c r="E133" s="8"/>
      <c r="F133" s="8" t="s">
        <v>294</v>
      </c>
      <c r="G133" s="8" t="s">
        <v>295</v>
      </c>
      <c r="H133" s="8" t="s">
        <v>303</v>
      </c>
      <c r="I133" s="8"/>
      <c r="J133" s="53">
        <v>0.7</v>
      </c>
      <c r="K133" s="41" t="s">
        <v>1</v>
      </c>
      <c r="L133" s="22"/>
    </row>
    <row r="134" spans="1:12" ht="12" thickBot="1" x14ac:dyDescent="0.25">
      <c r="A134" s="14" t="s">
        <v>296</v>
      </c>
      <c r="B134" s="8" t="s">
        <v>22</v>
      </c>
      <c r="C134" s="8" t="s">
        <v>22</v>
      </c>
      <c r="D134" s="34"/>
      <c r="E134" s="8"/>
      <c r="F134" s="8"/>
      <c r="G134" s="8"/>
      <c r="H134" s="8"/>
      <c r="I134" s="8"/>
      <c r="J134" s="53"/>
      <c r="K134" s="41" t="s">
        <v>1</v>
      </c>
      <c r="L134" s="22"/>
    </row>
    <row r="135" spans="1:12" ht="12" thickBot="1" x14ac:dyDescent="0.25">
      <c r="A135" s="6" t="s">
        <v>297</v>
      </c>
      <c r="B135" s="7"/>
      <c r="C135" s="7"/>
      <c r="D135" s="44"/>
      <c r="E135" s="45"/>
      <c r="F135" s="45"/>
      <c r="G135" s="45"/>
      <c r="H135" s="7"/>
      <c r="I135" s="7"/>
      <c r="J135" s="51"/>
      <c r="K135" s="48"/>
      <c r="L135" s="5"/>
    </row>
    <row r="136" spans="1:12" x14ac:dyDescent="0.2">
      <c r="A136" s="14" t="s">
        <v>298</v>
      </c>
      <c r="B136" s="8" t="s">
        <v>22</v>
      </c>
      <c r="C136" s="8" t="s">
        <v>22</v>
      </c>
      <c r="D136" s="34"/>
      <c r="E136" s="8"/>
      <c r="F136" s="8"/>
      <c r="G136" s="8"/>
      <c r="H136" s="8"/>
      <c r="I136" s="8"/>
      <c r="J136" s="53"/>
      <c r="K136" s="41" t="s">
        <v>1</v>
      </c>
      <c r="L136" s="22"/>
    </row>
    <row r="137" spans="1:12" x14ac:dyDescent="0.2">
      <c r="A137" s="11" t="s">
        <v>299</v>
      </c>
      <c r="B137" s="8" t="s">
        <v>22</v>
      </c>
      <c r="C137" s="8" t="s">
        <v>22</v>
      </c>
      <c r="D137" s="34"/>
      <c r="E137" s="8"/>
      <c r="F137" s="8"/>
      <c r="G137" s="8"/>
      <c r="H137" s="8"/>
      <c r="I137" s="8"/>
      <c r="J137" s="53"/>
      <c r="K137" s="41" t="s">
        <v>1</v>
      </c>
      <c r="L137" s="22"/>
    </row>
    <row r="138" spans="1:12" x14ac:dyDescent="0.2">
      <c r="A138" s="11" t="s">
        <v>299</v>
      </c>
      <c r="B138" s="8" t="s">
        <v>22</v>
      </c>
      <c r="C138" s="8" t="s">
        <v>22</v>
      </c>
      <c r="D138" s="34"/>
      <c r="E138" s="8"/>
      <c r="F138" s="8"/>
      <c r="G138" s="8"/>
      <c r="H138" s="8"/>
      <c r="I138" s="8"/>
      <c r="J138" s="53"/>
      <c r="K138" s="41" t="s">
        <v>1</v>
      </c>
      <c r="L138" s="22"/>
    </row>
    <row r="139" spans="1:12" x14ac:dyDescent="0.2">
      <c r="A139" s="11" t="s">
        <v>300</v>
      </c>
      <c r="B139" s="8" t="s">
        <v>22</v>
      </c>
      <c r="C139" s="8" t="s">
        <v>22</v>
      </c>
      <c r="D139" s="34"/>
      <c r="E139" s="8"/>
      <c r="F139" s="8"/>
      <c r="G139" s="8"/>
      <c r="H139" s="8"/>
      <c r="I139" s="8"/>
      <c r="J139" s="53"/>
      <c r="K139" s="41" t="s">
        <v>1</v>
      </c>
      <c r="L139" s="22"/>
    </row>
    <row r="140" spans="1:12" x14ac:dyDescent="0.2">
      <c r="A140" s="11" t="s">
        <v>300</v>
      </c>
      <c r="B140" s="8" t="s">
        <v>22</v>
      </c>
      <c r="C140" s="8" t="s">
        <v>22</v>
      </c>
      <c r="D140" s="34"/>
      <c r="E140" s="8"/>
      <c r="F140" s="8"/>
      <c r="G140" s="8"/>
      <c r="H140" s="8"/>
      <c r="I140" s="8"/>
      <c r="J140" s="53"/>
      <c r="K140" s="41" t="s">
        <v>1</v>
      </c>
      <c r="L140" s="22"/>
    </row>
    <row r="141" spans="1:12" ht="12" thickBot="1" x14ac:dyDescent="0.25">
      <c r="A141" s="15"/>
      <c r="B141" s="16"/>
      <c r="C141" s="16"/>
      <c r="D141" s="37"/>
      <c r="E141" s="16"/>
      <c r="F141" s="16"/>
      <c r="G141" s="16"/>
      <c r="H141" s="16"/>
      <c r="I141" s="16"/>
      <c r="J141" s="56"/>
      <c r="K141" s="43"/>
      <c r="L141" s="22"/>
    </row>
    <row r="142" spans="1:12" ht="12" thickTop="1" x14ac:dyDescent="0.2">
      <c r="A142" s="17"/>
      <c r="B142" s="18"/>
      <c r="C142" s="19"/>
      <c r="D142" s="47"/>
      <c r="E142" s="47"/>
      <c r="F142" s="47"/>
      <c r="G142" s="47"/>
      <c r="H142" s="19"/>
      <c r="I142" s="19"/>
      <c r="J142" s="57"/>
      <c r="K142" s="47"/>
      <c r="L142" s="19"/>
    </row>
    <row r="143" spans="1:12" x14ac:dyDescent="0.2">
      <c r="B143" s="18"/>
      <c r="C143" s="19"/>
      <c r="D143" s="47"/>
      <c r="E143" s="47"/>
      <c r="F143" s="47"/>
      <c r="G143" s="47"/>
      <c r="H143" s="19"/>
      <c r="I143" s="19"/>
      <c r="J143" s="57"/>
      <c r="K143" s="47"/>
      <c r="L143" s="19"/>
    </row>
    <row r="144" spans="1:12" x14ac:dyDescent="0.2">
      <c r="B144" s="18"/>
      <c r="C144" s="19"/>
      <c r="D144" s="47"/>
      <c r="E144" s="47"/>
      <c r="F144" s="47"/>
      <c r="G144" s="47"/>
      <c r="H144" s="19"/>
      <c r="I144" s="19"/>
      <c r="J144" s="57"/>
      <c r="K144" s="47"/>
      <c r="L144" s="19"/>
    </row>
  </sheetData>
  <autoFilter ref="A5:K141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D32:E33 D31:F31 D11:I30 D7:J10 D34:J141">
    <cfRule type="expression" dxfId="4" priority="262" stopIfTrue="1">
      <formula>#REF!="X"</formula>
    </cfRule>
  </conditionalFormatting>
  <conditionalFormatting sqref="F32">
    <cfRule type="expression" dxfId="3" priority="261" stopIfTrue="1">
      <formula>#REF!="X"</formula>
    </cfRule>
  </conditionalFormatting>
  <conditionalFormatting sqref="F33:I33">
    <cfRule type="expression" dxfId="2" priority="280" stopIfTrue="1">
      <formula>#REF!="X"</formula>
    </cfRule>
  </conditionalFormatting>
  <conditionalFormatting sqref="G31:I32">
    <cfRule type="expression" dxfId="1" priority="31" stopIfTrue="1">
      <formula>#REF!="X"</formula>
    </cfRule>
  </conditionalFormatting>
  <conditionalFormatting sqref="J11:J33">
    <cfRule type="expression" dxfId="0" priority="34" stopIfTrue="1">
      <formula>#REF!="X"</formula>
    </cfRule>
  </conditionalFormatting>
  <dataValidations count="7">
    <dataValidation type="list" allowBlank="1" showInputMessage="1" showErrorMessage="1" sqref="A2 D116:E141 B115:E115 B43:C88 D43:E109 B110:E113 B7:E42 B90:C103 B105:C109 B131:C134 B124:C129 B119:C122 B136:C141 K90:K103 K7:K88 K105:K117" xr:uid="{00000000-0002-0000-0000-000000000000}">
      <formula1>#REF!</formula1>
    </dataValidation>
    <dataValidation type="list" allowBlank="1" showInputMessage="1" showErrorMessage="1" sqref="K119:K122 K124:K128 K131:K134 K136:K140" xr:uid="{00000000-0002-0000-0000-000002000000}">
      <formula1>$K$107:$K$108</formula1>
    </dataValidation>
    <dataValidation type="list" allowBlank="1" showInputMessage="1" showErrorMessage="1" sqref="K129 K141" xr:uid="{00000000-0002-0000-0000-000003000000}">
      <formula1>#REF!</formula1>
    </dataValidation>
    <dataValidation type="list" allowBlank="1" showInputMessage="1" showErrorMessage="1" sqref="B114:C114" xr:uid="{00000000-0002-0000-0000-000025000000}">
      <formula1>$D$174:$D$180</formula1>
    </dataValidation>
    <dataValidation type="list" allowBlank="1" showInputMessage="1" showErrorMessage="1" sqref="B116:C117" xr:uid="{00000000-0002-0000-0000-000023000000}">
      <formula1>$D$145:$D$145</formula1>
    </dataValidation>
    <dataValidation type="list" allowBlank="1" showInputMessage="1" showErrorMessage="1" sqref="D114" xr:uid="{00000000-0002-0000-0000-000026000000}">
      <formula1>$D$145:$D$153</formula1>
    </dataValidation>
    <dataValidation type="list" allowBlank="1" showInputMessage="1" showErrorMessage="1" sqref="E114" xr:uid="{00000000-0002-0000-0000-000027000000}">
      <formula1>$E$145:$E$153</formula1>
    </dataValidation>
  </dataValidations>
  <pageMargins left="0.19685039370078741" right="0.19685039370078741" top="0.19685039370078741" bottom="0.19685039370078741" header="0.31496062992125984" footer="0.31496062992125984"/>
  <pageSetup paperSize="8" scale="4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C023998-464A-4099-B5D3-6885ED493E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DF3B15E-156C-4448-83B1-40107F941688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3.xml><?xml version="1.0" encoding="utf-8"?>
<ds:datastoreItem xmlns:ds="http://schemas.openxmlformats.org/officeDocument/2006/customXml" ds:itemID="{73738852-1568-4515-967B-67C558039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63LZ_EDAR</vt:lpstr>
      <vt:lpstr>'63LZ_EDAR'!Área_de_impresión</vt:lpstr>
      <vt:lpstr>'63LZ_EDAR'!Títulos_a_imprimir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2021-05-03T06:49:46Z</cp:lastPrinted>
  <dcterms:created xsi:type="dcterms:W3CDTF">2011-05-23T08:38:44Z</dcterms:created>
  <dcterms:modified xsi:type="dcterms:W3CDTF">2025-12-30T13:04:31Z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